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_VIDI PROJECT\PhD project ANGUS\Paper Slave Ship Provisioning\Data slave trade provisioning\"/>
    </mc:Choice>
  </mc:AlternateContent>
  <bookViews>
    <workbookView xWindow="240" yWindow="72" windowWidth="18720" windowHeight="7212"/>
  </bookViews>
  <sheets>
    <sheet name="FULL Appendix " sheetId="2" r:id="rId1"/>
    <sheet name="Figure 1 EREH paper" sheetId="5" r:id="rId2"/>
    <sheet name=" Figure 2 EREH Paper" sheetId="4" r:id="rId3"/>
    <sheet name="Table 3 EREH Paper" sheetId="8" r:id="rId4"/>
  </sheets>
  <definedNames>
    <definedName name="_xlnm._FilterDatabase" localSheetId="0" hidden="1">'FULL Appendix '!$A$2:$AD$190</definedName>
  </definedNames>
  <calcPr calcId="162913"/>
</workbook>
</file>

<file path=xl/calcChain.xml><?xml version="1.0" encoding="utf-8"?>
<calcChain xmlns="http://schemas.openxmlformats.org/spreadsheetml/2006/main">
  <c r="U62" i="2" l="1"/>
  <c r="V62" i="2"/>
  <c r="W62" i="2"/>
  <c r="X62" i="2"/>
  <c r="Y62" i="2"/>
  <c r="Z62" i="2" l="1"/>
  <c r="AA62" i="2"/>
  <c r="X190" i="2" l="1"/>
  <c r="W190" i="2"/>
  <c r="R190" i="2"/>
  <c r="S190" i="2" s="1"/>
  <c r="AB190" i="2" s="1"/>
  <c r="X189" i="2"/>
  <c r="W189" i="2"/>
  <c r="V189" i="2"/>
  <c r="U189" i="2"/>
  <c r="R189" i="2"/>
  <c r="T189" i="2" s="1"/>
  <c r="AC189" i="2" s="1"/>
  <c r="X188" i="2"/>
  <c r="W188" i="2"/>
  <c r="R188" i="2"/>
  <c r="S188" i="2" s="1"/>
  <c r="AB188" i="2" s="1"/>
  <c r="X187" i="2"/>
  <c r="W187" i="2"/>
  <c r="R187" i="2"/>
  <c r="T187" i="2" s="1"/>
  <c r="AC187" i="2" s="1"/>
  <c r="X186" i="2"/>
  <c r="W186" i="2"/>
  <c r="V186" i="2"/>
  <c r="U186" i="2"/>
  <c r="S186" i="2"/>
  <c r="AB186" i="2" s="1"/>
  <c r="R186" i="2"/>
  <c r="T186" i="2" s="1"/>
  <c r="AC186" i="2" s="1"/>
  <c r="X185" i="2"/>
  <c r="W185" i="2"/>
  <c r="V185" i="2"/>
  <c r="AA185" i="2" s="1"/>
  <c r="U185" i="2"/>
  <c r="R185" i="2"/>
  <c r="X184" i="2"/>
  <c r="W184" i="2"/>
  <c r="R184" i="2"/>
  <c r="X183" i="2"/>
  <c r="W183" i="2"/>
  <c r="V183" i="2"/>
  <c r="U183" i="2"/>
  <c r="Y183" i="2" s="1"/>
  <c r="R183" i="2"/>
  <c r="X182" i="2"/>
  <c r="W182" i="2"/>
  <c r="V182" i="2"/>
  <c r="U182" i="2"/>
  <c r="R182" i="2"/>
  <c r="X181" i="2"/>
  <c r="W181" i="2"/>
  <c r="R181" i="2"/>
  <c r="S181" i="2" s="1"/>
  <c r="AB181" i="2" s="1"/>
  <c r="X180" i="2"/>
  <c r="W180" i="2"/>
  <c r="R180" i="2"/>
  <c r="T180" i="2" s="1"/>
  <c r="AC180" i="2" s="1"/>
  <c r="X179" i="2"/>
  <c r="W179" i="2"/>
  <c r="R179" i="2"/>
  <c r="X178" i="2"/>
  <c r="W178" i="2"/>
  <c r="V178" i="2"/>
  <c r="U178" i="2"/>
  <c r="R178" i="2"/>
  <c r="X177" i="2"/>
  <c r="W177" i="2"/>
  <c r="R177" i="2"/>
  <c r="X176" i="2"/>
  <c r="W176" i="2"/>
  <c r="R176" i="2"/>
  <c r="S176" i="2" s="1"/>
  <c r="AB176" i="2" s="1"/>
  <c r="X175" i="2"/>
  <c r="W175" i="2"/>
  <c r="R175" i="2"/>
  <c r="S175" i="2" s="1"/>
  <c r="AB175" i="2" s="1"/>
  <c r="X174" i="2"/>
  <c r="W174" i="2"/>
  <c r="R174" i="2"/>
  <c r="T174" i="2" s="1"/>
  <c r="AC174" i="2" s="1"/>
  <c r="X173" i="2"/>
  <c r="W173" i="2"/>
  <c r="R173" i="2"/>
  <c r="X172" i="2"/>
  <c r="W172" i="2"/>
  <c r="T172" i="2"/>
  <c r="AC172" i="2" s="1"/>
  <c r="R172" i="2"/>
  <c r="S172" i="2" s="1"/>
  <c r="AB172" i="2" s="1"/>
  <c r="X171" i="2"/>
  <c r="W171" i="2"/>
  <c r="R171" i="2"/>
  <c r="X170" i="2"/>
  <c r="W170" i="2"/>
  <c r="V170" i="2"/>
  <c r="U170" i="2"/>
  <c r="T170" i="2"/>
  <c r="AC170" i="2" s="1"/>
  <c r="R170" i="2"/>
  <c r="S170" i="2" s="1"/>
  <c r="AB170" i="2" s="1"/>
  <c r="X169" i="2"/>
  <c r="W169" i="2"/>
  <c r="V169" i="2"/>
  <c r="U169" i="2"/>
  <c r="R169" i="2"/>
  <c r="X168" i="2"/>
  <c r="W168" i="2"/>
  <c r="R168" i="2"/>
  <c r="X167" i="2"/>
  <c r="W167" i="2"/>
  <c r="R167" i="2"/>
  <c r="X166" i="2"/>
  <c r="W166" i="2"/>
  <c r="T166" i="2"/>
  <c r="AC166" i="2" s="1"/>
  <c r="R166" i="2"/>
  <c r="S166" i="2" s="1"/>
  <c r="AB166" i="2" s="1"/>
  <c r="X165" i="2"/>
  <c r="W165" i="2"/>
  <c r="R165" i="2"/>
  <c r="X164" i="2"/>
  <c r="W164" i="2"/>
  <c r="R164" i="2"/>
  <c r="X163" i="2"/>
  <c r="W163" i="2"/>
  <c r="V163" i="2"/>
  <c r="U163" i="2"/>
  <c r="Z163" i="2" s="1"/>
  <c r="R163" i="2"/>
  <c r="X162" i="2"/>
  <c r="W162" i="2"/>
  <c r="V162" i="2"/>
  <c r="U162" i="2"/>
  <c r="R162" i="2"/>
  <c r="X161" i="2"/>
  <c r="W161" i="2"/>
  <c r="R161" i="2"/>
  <c r="T161" i="2" s="1"/>
  <c r="AC161" i="2" s="1"/>
  <c r="X160" i="2"/>
  <c r="W160" i="2"/>
  <c r="T160" i="2"/>
  <c r="AC160" i="2" s="1"/>
  <c r="S160" i="2"/>
  <c r="AB160" i="2" s="1"/>
  <c r="R160" i="2"/>
  <c r="X159" i="2"/>
  <c r="W159" i="2"/>
  <c r="Z159" i="2" s="1"/>
  <c r="V159" i="2"/>
  <c r="AA159" i="2" s="1"/>
  <c r="U159" i="2"/>
  <c r="R159" i="2"/>
  <c r="T159" i="2" s="1"/>
  <c r="AC159" i="2" s="1"/>
  <c r="X158" i="2"/>
  <c r="W158" i="2"/>
  <c r="Z158" i="2" s="1"/>
  <c r="V158" i="2"/>
  <c r="U158" i="2"/>
  <c r="R158" i="2"/>
  <c r="T158" i="2" s="1"/>
  <c r="AC158" i="2" s="1"/>
  <c r="X157" i="2"/>
  <c r="W157" i="2"/>
  <c r="R157" i="2"/>
  <c r="X156" i="2"/>
  <c r="W156" i="2"/>
  <c r="R156" i="2"/>
  <c r="T156" i="2" s="1"/>
  <c r="AC156" i="2" s="1"/>
  <c r="X155" i="2"/>
  <c r="W155" i="2"/>
  <c r="R155" i="2"/>
  <c r="X154" i="2"/>
  <c r="W154" i="2"/>
  <c r="R154" i="2"/>
  <c r="X153" i="2"/>
  <c r="W153" i="2"/>
  <c r="V153" i="2"/>
  <c r="U153" i="2"/>
  <c r="S153" i="2"/>
  <c r="AB153" i="2" s="1"/>
  <c r="R153" i="2"/>
  <c r="T153" i="2" s="1"/>
  <c r="AC153" i="2" s="1"/>
  <c r="X152" i="2"/>
  <c r="W152" i="2"/>
  <c r="R152" i="2"/>
  <c r="X151" i="2"/>
  <c r="W151" i="2"/>
  <c r="R151" i="2"/>
  <c r="T151" i="2" s="1"/>
  <c r="AC151" i="2" s="1"/>
  <c r="X150" i="2"/>
  <c r="W150" i="2"/>
  <c r="R150" i="2"/>
  <c r="T150" i="2" s="1"/>
  <c r="AC150" i="2" s="1"/>
  <c r="X149" i="2"/>
  <c r="W149" i="2"/>
  <c r="R149" i="2"/>
  <c r="T149" i="2" s="1"/>
  <c r="AC149" i="2" s="1"/>
  <c r="X148" i="2"/>
  <c r="W148" i="2"/>
  <c r="R148" i="2"/>
  <c r="X147" i="2"/>
  <c r="W147" i="2"/>
  <c r="R147" i="2"/>
  <c r="T147" i="2" s="1"/>
  <c r="AC147" i="2" s="1"/>
  <c r="X146" i="2"/>
  <c r="W146" i="2"/>
  <c r="R146" i="2"/>
  <c r="T146" i="2" s="1"/>
  <c r="AC146" i="2" s="1"/>
  <c r="X145" i="2"/>
  <c r="W145" i="2"/>
  <c r="R145" i="2"/>
  <c r="X144" i="2"/>
  <c r="W144" i="2"/>
  <c r="R144" i="2"/>
  <c r="X143" i="2"/>
  <c r="W143" i="2"/>
  <c r="R143" i="2"/>
  <c r="T143" i="2" s="1"/>
  <c r="AC143" i="2" s="1"/>
  <c r="X142" i="2"/>
  <c r="W142" i="2"/>
  <c r="R142" i="2"/>
  <c r="X141" i="2"/>
  <c r="W141" i="2"/>
  <c r="R141" i="2"/>
  <c r="T141" i="2" s="1"/>
  <c r="AC141" i="2" s="1"/>
  <c r="X140" i="2"/>
  <c r="W140" i="2"/>
  <c r="R140" i="2"/>
  <c r="X139" i="2"/>
  <c r="W139" i="2"/>
  <c r="T139" i="2"/>
  <c r="AC139" i="2" s="1"/>
  <c r="R139" i="2"/>
  <c r="S139" i="2" s="1"/>
  <c r="AB139" i="2" s="1"/>
  <c r="X138" i="2"/>
  <c r="W138" i="2"/>
  <c r="R138" i="2"/>
  <c r="X137" i="2"/>
  <c r="W137" i="2"/>
  <c r="R137" i="2"/>
  <c r="X136" i="2"/>
  <c r="W136" i="2"/>
  <c r="R136" i="2"/>
  <c r="X135" i="2"/>
  <c r="W135" i="2"/>
  <c r="R135" i="2"/>
  <c r="X134" i="2"/>
  <c r="W134" i="2"/>
  <c r="R134" i="2"/>
  <c r="S134" i="2" s="1"/>
  <c r="AB134" i="2" s="1"/>
  <c r="X133" i="2"/>
  <c r="W133" i="2"/>
  <c r="R133" i="2"/>
  <c r="X132" i="2"/>
  <c r="W132" i="2"/>
  <c r="R132" i="2"/>
  <c r="X131" i="2"/>
  <c r="W131" i="2"/>
  <c r="R131" i="2"/>
  <c r="S131" i="2" s="1"/>
  <c r="AB131" i="2" s="1"/>
  <c r="X130" i="2"/>
  <c r="W130" i="2"/>
  <c r="R130" i="2"/>
  <c r="T130" i="2" s="1"/>
  <c r="AC130" i="2" s="1"/>
  <c r="X129" i="2"/>
  <c r="W129" i="2"/>
  <c r="R129" i="2"/>
  <c r="X128" i="2"/>
  <c r="W128" i="2"/>
  <c r="R128" i="2"/>
  <c r="X127" i="2"/>
  <c r="W127" i="2"/>
  <c r="R127" i="2"/>
  <c r="S127" i="2" s="1"/>
  <c r="AB127" i="2" s="1"/>
  <c r="X126" i="2"/>
  <c r="W126" i="2"/>
  <c r="R126" i="2"/>
  <c r="T126" i="2" s="1"/>
  <c r="AC126" i="2" s="1"/>
  <c r="X125" i="2"/>
  <c r="W125" i="2"/>
  <c r="R125" i="2"/>
  <c r="X124" i="2"/>
  <c r="W124" i="2"/>
  <c r="R124" i="2"/>
  <c r="X123" i="2"/>
  <c r="W123" i="2"/>
  <c r="R123" i="2"/>
  <c r="S123" i="2" s="1"/>
  <c r="AB123" i="2" s="1"/>
  <c r="X122" i="2"/>
  <c r="W122" i="2"/>
  <c r="R122" i="2"/>
  <c r="T122" i="2" s="1"/>
  <c r="AC122" i="2" s="1"/>
  <c r="X121" i="2"/>
  <c r="W121" i="2"/>
  <c r="R121" i="2"/>
  <c r="X120" i="2"/>
  <c r="W120" i="2"/>
  <c r="R120" i="2"/>
  <c r="X119" i="2"/>
  <c r="W119" i="2"/>
  <c r="R119" i="2"/>
  <c r="S119" i="2" s="1"/>
  <c r="AB119" i="2" s="1"/>
  <c r="R118" i="2"/>
  <c r="X117" i="2"/>
  <c r="W117" i="2"/>
  <c r="R117" i="2"/>
  <c r="X116" i="2"/>
  <c r="W116" i="2"/>
  <c r="R116" i="2"/>
  <c r="X115" i="2"/>
  <c r="W115" i="2"/>
  <c r="R115" i="2"/>
  <c r="T115" i="2" s="1"/>
  <c r="AC115" i="2" s="1"/>
  <c r="X114" i="2"/>
  <c r="W114" i="2"/>
  <c r="R114" i="2"/>
  <c r="T114" i="2" s="1"/>
  <c r="AC114" i="2" s="1"/>
  <c r="X113" i="2"/>
  <c r="W113" i="2"/>
  <c r="R113" i="2"/>
  <c r="T113" i="2" s="1"/>
  <c r="AC113" i="2" s="1"/>
  <c r="X112" i="2"/>
  <c r="W112" i="2"/>
  <c r="R112" i="2"/>
  <c r="X111" i="2"/>
  <c r="W111" i="2"/>
  <c r="T111" i="2"/>
  <c r="AC111" i="2" s="1"/>
  <c r="R111" i="2"/>
  <c r="S111" i="2" s="1"/>
  <c r="AB111" i="2" s="1"/>
  <c r="X110" i="2"/>
  <c r="W110" i="2"/>
  <c r="R110" i="2"/>
  <c r="S110" i="2" s="1"/>
  <c r="AB110" i="2" s="1"/>
  <c r="X109" i="2"/>
  <c r="W109" i="2"/>
  <c r="R109" i="2"/>
  <c r="T109" i="2" s="1"/>
  <c r="AC109" i="2" s="1"/>
  <c r="X108" i="2"/>
  <c r="W108" i="2"/>
  <c r="R108" i="2"/>
  <c r="X107" i="2"/>
  <c r="W107" i="2"/>
  <c r="R107" i="2"/>
  <c r="S107" i="2" s="1"/>
  <c r="AB107" i="2" s="1"/>
  <c r="X106" i="2"/>
  <c r="W106" i="2"/>
  <c r="R106" i="2"/>
  <c r="S106" i="2" s="1"/>
  <c r="AB106" i="2" s="1"/>
  <c r="X105" i="2"/>
  <c r="W105" i="2"/>
  <c r="R105" i="2"/>
  <c r="X104" i="2"/>
  <c r="W104" i="2"/>
  <c r="R104" i="2"/>
  <c r="X103" i="2"/>
  <c r="W103" i="2"/>
  <c r="R103" i="2"/>
  <c r="S103" i="2" s="1"/>
  <c r="AB103" i="2" s="1"/>
  <c r="X102" i="2"/>
  <c r="W102" i="2"/>
  <c r="R102" i="2"/>
  <c r="T102" i="2" s="1"/>
  <c r="AC102" i="2" s="1"/>
  <c r="X101" i="2"/>
  <c r="W101" i="2"/>
  <c r="R101" i="2"/>
  <c r="T101" i="2" s="1"/>
  <c r="AC101" i="2" s="1"/>
  <c r="X100" i="2"/>
  <c r="W100" i="2"/>
  <c r="R100" i="2"/>
  <c r="U99" i="2"/>
  <c r="R99" i="2"/>
  <c r="X98" i="2"/>
  <c r="W98" i="2"/>
  <c r="R98" i="2"/>
  <c r="X97" i="2"/>
  <c r="W97" i="2"/>
  <c r="R97" i="2"/>
  <c r="T97" i="2" s="1"/>
  <c r="AC97" i="2" s="1"/>
  <c r="X96" i="2"/>
  <c r="W96" i="2"/>
  <c r="R96" i="2"/>
  <c r="T96" i="2" s="1"/>
  <c r="AC96" i="2" s="1"/>
  <c r="X95" i="2"/>
  <c r="W95" i="2"/>
  <c r="R95" i="2"/>
  <c r="X94" i="2"/>
  <c r="W94" i="2"/>
  <c r="R94" i="2"/>
  <c r="T94" i="2" s="1"/>
  <c r="AC94" i="2" s="1"/>
  <c r="X93" i="2"/>
  <c r="W93" i="2"/>
  <c r="R93" i="2"/>
  <c r="S93" i="2" s="1"/>
  <c r="AB93" i="2" s="1"/>
  <c r="X92" i="2"/>
  <c r="W92" i="2"/>
  <c r="R92" i="2"/>
  <c r="T92" i="2" s="1"/>
  <c r="AC92" i="2" s="1"/>
  <c r="X91" i="2"/>
  <c r="W91" i="2"/>
  <c r="R91" i="2"/>
  <c r="X90" i="2"/>
  <c r="W90" i="2"/>
  <c r="R90" i="2"/>
  <c r="S90" i="2" s="1"/>
  <c r="AB90" i="2" s="1"/>
  <c r="X89" i="2"/>
  <c r="W89" i="2"/>
  <c r="R89" i="2"/>
  <c r="T89" i="2" s="1"/>
  <c r="AC89" i="2" s="1"/>
  <c r="X88" i="2"/>
  <c r="W88" i="2"/>
  <c r="R88" i="2"/>
  <c r="T88" i="2" s="1"/>
  <c r="AC88" i="2" s="1"/>
  <c r="X87" i="2"/>
  <c r="W87" i="2"/>
  <c r="R87" i="2"/>
  <c r="X86" i="2"/>
  <c r="W86" i="2"/>
  <c r="R86" i="2"/>
  <c r="T86" i="2" s="1"/>
  <c r="AC86" i="2" s="1"/>
  <c r="X85" i="2"/>
  <c r="W85" i="2"/>
  <c r="R85" i="2"/>
  <c r="S85" i="2" s="1"/>
  <c r="AB85" i="2" s="1"/>
  <c r="X84" i="2"/>
  <c r="W84" i="2"/>
  <c r="R84" i="2"/>
  <c r="T84" i="2" s="1"/>
  <c r="AC84" i="2" s="1"/>
  <c r="X83" i="2"/>
  <c r="W83" i="2"/>
  <c r="R83" i="2"/>
  <c r="X82" i="2"/>
  <c r="W82" i="2"/>
  <c r="R82" i="2"/>
  <c r="S82" i="2" s="1"/>
  <c r="AB82" i="2" s="1"/>
  <c r="X81" i="2"/>
  <c r="W81" i="2"/>
  <c r="R81" i="2"/>
  <c r="S81" i="2" s="1"/>
  <c r="AB81" i="2" s="1"/>
  <c r="U80" i="2"/>
  <c r="R80" i="2"/>
  <c r="S80" i="2" s="1"/>
  <c r="X79" i="2"/>
  <c r="W79" i="2"/>
  <c r="R79" i="2"/>
  <c r="T79" i="2" s="1"/>
  <c r="AC79" i="2" s="1"/>
  <c r="X78" i="2"/>
  <c r="W78" i="2"/>
  <c r="R78" i="2"/>
  <c r="X77" i="2"/>
  <c r="W77" i="2"/>
  <c r="T77" i="2"/>
  <c r="AC77" i="2" s="1"/>
  <c r="R77" i="2"/>
  <c r="S77" i="2" s="1"/>
  <c r="AB77" i="2" s="1"/>
  <c r="X76" i="2"/>
  <c r="W76" i="2"/>
  <c r="R76" i="2"/>
  <c r="S76" i="2" s="1"/>
  <c r="AB76" i="2" s="1"/>
  <c r="X75" i="2"/>
  <c r="W75" i="2"/>
  <c r="R75" i="2"/>
  <c r="T75" i="2" s="1"/>
  <c r="AC75" i="2" s="1"/>
  <c r="U74" i="2"/>
  <c r="R74" i="2"/>
  <c r="T74" i="2" s="1"/>
  <c r="X73" i="2"/>
  <c r="W73" i="2"/>
  <c r="R73" i="2"/>
  <c r="X72" i="2"/>
  <c r="W72" i="2"/>
  <c r="R72" i="2"/>
  <c r="T72" i="2" s="1"/>
  <c r="AC72" i="2" s="1"/>
  <c r="X71" i="2"/>
  <c r="W71" i="2"/>
  <c r="R71" i="2"/>
  <c r="S71" i="2" s="1"/>
  <c r="AB71" i="2" s="1"/>
  <c r="X70" i="2"/>
  <c r="W70" i="2"/>
  <c r="R70" i="2"/>
  <c r="T70" i="2" s="1"/>
  <c r="AC70" i="2" s="1"/>
  <c r="X69" i="2"/>
  <c r="W69" i="2"/>
  <c r="R69" i="2"/>
  <c r="X68" i="2"/>
  <c r="W68" i="2"/>
  <c r="T68" i="2"/>
  <c r="AC68" i="2" s="1"/>
  <c r="R68" i="2"/>
  <c r="S68" i="2" s="1"/>
  <c r="AB68" i="2" s="1"/>
  <c r="X67" i="2"/>
  <c r="W67" i="2"/>
  <c r="R67" i="2"/>
  <c r="S67" i="2" s="1"/>
  <c r="AB67" i="2" s="1"/>
  <c r="X66" i="2"/>
  <c r="W66" i="2"/>
  <c r="V66" i="2"/>
  <c r="AA66" i="2" s="1"/>
  <c r="U66" i="2"/>
  <c r="R66" i="2"/>
  <c r="T66" i="2" s="1"/>
  <c r="AC66" i="2" s="1"/>
  <c r="V65" i="2"/>
  <c r="U65" i="2"/>
  <c r="R65" i="2"/>
  <c r="X64" i="2"/>
  <c r="W64" i="2"/>
  <c r="V64" i="2"/>
  <c r="U64" i="2"/>
  <c r="R64" i="2"/>
  <c r="S64" i="2" s="1"/>
  <c r="AB64" i="2" s="1"/>
  <c r="X63" i="2"/>
  <c r="W63" i="2"/>
  <c r="V63" i="2"/>
  <c r="U63" i="2"/>
  <c r="R63" i="2"/>
  <c r="R62" i="2"/>
  <c r="T62" i="2" s="1"/>
  <c r="AC62" i="2" s="1"/>
  <c r="X61" i="2"/>
  <c r="W61" i="2"/>
  <c r="V61" i="2"/>
  <c r="U61" i="2"/>
  <c r="R61" i="2"/>
  <c r="T61" i="2" s="1"/>
  <c r="AC61" i="2" s="1"/>
  <c r="V60" i="2"/>
  <c r="U60" i="2"/>
  <c r="R60" i="2"/>
  <c r="X59" i="2"/>
  <c r="W59" i="2"/>
  <c r="V59" i="2"/>
  <c r="U59" i="2"/>
  <c r="Y59" i="2" s="1"/>
  <c r="R59" i="2"/>
  <c r="V58" i="2"/>
  <c r="U58" i="2"/>
  <c r="R58" i="2"/>
  <c r="X57" i="2"/>
  <c r="W57" i="2"/>
  <c r="V57" i="2"/>
  <c r="U57" i="2"/>
  <c r="R57" i="2"/>
  <c r="X56" i="2"/>
  <c r="W56" i="2"/>
  <c r="V56" i="2"/>
  <c r="U56" i="2"/>
  <c r="Y56" i="2" s="1"/>
  <c r="R56" i="2"/>
  <c r="X55" i="2"/>
  <c r="W55" i="2"/>
  <c r="R55" i="2"/>
  <c r="S55" i="2" s="1"/>
  <c r="AB55" i="2" s="1"/>
  <c r="X54" i="2"/>
  <c r="W54" i="2"/>
  <c r="R54" i="2"/>
  <c r="T54" i="2" s="1"/>
  <c r="AC54" i="2" s="1"/>
  <c r="X53" i="2"/>
  <c r="W53" i="2"/>
  <c r="V53" i="2"/>
  <c r="U53" i="2"/>
  <c r="R53" i="2"/>
  <c r="X52" i="2"/>
  <c r="W52" i="2"/>
  <c r="V52" i="2"/>
  <c r="U52" i="2"/>
  <c r="R52" i="2"/>
  <c r="X51" i="2"/>
  <c r="W51" i="2"/>
  <c r="R51" i="2"/>
  <c r="S51" i="2" s="1"/>
  <c r="AB51" i="2" s="1"/>
  <c r="X50" i="2"/>
  <c r="W50" i="2"/>
  <c r="V50" i="2"/>
  <c r="U50" i="2"/>
  <c r="R50" i="2"/>
  <c r="T50" i="2" s="1"/>
  <c r="AC50" i="2" s="1"/>
  <c r="X49" i="2"/>
  <c r="W49" i="2"/>
  <c r="V49" i="2"/>
  <c r="U49" i="2"/>
  <c r="R49" i="2"/>
  <c r="T49" i="2" s="1"/>
  <c r="AC49" i="2" s="1"/>
  <c r="V48" i="2"/>
  <c r="U48" i="2"/>
  <c r="R48" i="2"/>
  <c r="X47" i="2"/>
  <c r="W47" i="2"/>
  <c r="V47" i="2"/>
  <c r="U47" i="2"/>
  <c r="R47" i="2"/>
  <c r="V46" i="2"/>
  <c r="U46" i="2"/>
  <c r="R46" i="2"/>
  <c r="T46" i="2" s="1"/>
  <c r="V45" i="2"/>
  <c r="U45" i="2"/>
  <c r="S45" i="2"/>
  <c r="R45" i="2"/>
  <c r="T45" i="2" s="1"/>
  <c r="X44" i="2"/>
  <c r="W44" i="2"/>
  <c r="V44" i="2"/>
  <c r="U44" i="2"/>
  <c r="R44" i="2"/>
  <c r="V43" i="2"/>
  <c r="U43" i="2"/>
  <c r="R43" i="2"/>
  <c r="T43" i="2" s="1"/>
  <c r="X42" i="2"/>
  <c r="W42" i="2"/>
  <c r="V42" i="2"/>
  <c r="U42" i="2"/>
  <c r="R42" i="2"/>
  <c r="S42" i="2" s="1"/>
  <c r="AB42" i="2" s="1"/>
  <c r="V41" i="2"/>
  <c r="U41" i="2"/>
  <c r="R41" i="2"/>
  <c r="V40" i="2"/>
  <c r="U40" i="2"/>
  <c r="R40" i="2"/>
  <c r="T40" i="2" s="1"/>
  <c r="X39" i="2"/>
  <c r="W39" i="2"/>
  <c r="V39" i="2"/>
  <c r="U39" i="2"/>
  <c r="R39" i="2"/>
  <c r="T39" i="2" s="1"/>
  <c r="AC39" i="2" s="1"/>
  <c r="X38" i="2"/>
  <c r="W38" i="2"/>
  <c r="V38" i="2"/>
  <c r="U38" i="2"/>
  <c r="R38" i="2"/>
  <c r="T38" i="2" s="1"/>
  <c r="AC38" i="2" s="1"/>
  <c r="V37" i="2"/>
  <c r="U37" i="2"/>
  <c r="R37" i="2"/>
  <c r="X36" i="2"/>
  <c r="W36" i="2"/>
  <c r="V36" i="2"/>
  <c r="U36" i="2"/>
  <c r="R36" i="2"/>
  <c r="T36" i="2" s="1"/>
  <c r="AC36" i="2" s="1"/>
  <c r="V35" i="2"/>
  <c r="U35" i="2"/>
  <c r="R35" i="2"/>
  <c r="T35" i="2" s="1"/>
  <c r="V34" i="2"/>
  <c r="U34" i="2"/>
  <c r="R34" i="2"/>
  <c r="S34" i="2" s="1"/>
  <c r="X33" i="2"/>
  <c r="W33" i="2"/>
  <c r="R33" i="2"/>
  <c r="S33" i="2" s="1"/>
  <c r="AB33" i="2" s="1"/>
  <c r="X32" i="2"/>
  <c r="W32" i="2"/>
  <c r="R32" i="2"/>
  <c r="T32" i="2" s="1"/>
  <c r="AC32" i="2" s="1"/>
  <c r="X31" i="2"/>
  <c r="W31" i="2"/>
  <c r="R31" i="2"/>
  <c r="T31" i="2" s="1"/>
  <c r="AC31" i="2" s="1"/>
  <c r="X30" i="2"/>
  <c r="W30" i="2"/>
  <c r="R30" i="2"/>
  <c r="X29" i="2"/>
  <c r="W29" i="2"/>
  <c r="R29" i="2"/>
  <c r="T29" i="2" s="1"/>
  <c r="AC29" i="2" s="1"/>
  <c r="X28" i="2"/>
  <c r="W28" i="2"/>
  <c r="R28" i="2"/>
  <c r="T28" i="2" s="1"/>
  <c r="AC28" i="2" s="1"/>
  <c r="X27" i="2"/>
  <c r="W27" i="2"/>
  <c r="R27" i="2"/>
  <c r="T27" i="2" s="1"/>
  <c r="AC27" i="2" s="1"/>
  <c r="X26" i="2"/>
  <c r="W26" i="2"/>
  <c r="R26" i="2"/>
  <c r="S26" i="2" s="1"/>
  <c r="AB26" i="2" s="1"/>
  <c r="X25" i="2"/>
  <c r="W25" i="2"/>
  <c r="R25" i="2"/>
  <c r="S25" i="2" s="1"/>
  <c r="AB25" i="2" s="1"/>
  <c r="X24" i="2"/>
  <c r="W24" i="2"/>
  <c r="R24" i="2"/>
  <c r="T24" i="2" s="1"/>
  <c r="AC24" i="2" s="1"/>
  <c r="X23" i="2"/>
  <c r="W23" i="2"/>
  <c r="R23" i="2"/>
  <c r="T23" i="2" s="1"/>
  <c r="AC23" i="2" s="1"/>
  <c r="X22" i="2"/>
  <c r="W22" i="2"/>
  <c r="T22" i="2"/>
  <c r="AC22" i="2" s="1"/>
  <c r="R22" i="2"/>
  <c r="S22" i="2" s="1"/>
  <c r="AB22" i="2" s="1"/>
  <c r="X21" i="2"/>
  <c r="W21" i="2"/>
  <c r="T21" i="2"/>
  <c r="AC21" i="2" s="1"/>
  <c r="R21" i="2"/>
  <c r="S21" i="2" s="1"/>
  <c r="AB21" i="2" s="1"/>
  <c r="X20" i="2"/>
  <c r="W20" i="2"/>
  <c r="R20" i="2"/>
  <c r="T20" i="2" s="1"/>
  <c r="AC20" i="2" s="1"/>
  <c r="X19" i="2"/>
  <c r="W19" i="2"/>
  <c r="R19" i="2"/>
  <c r="T19" i="2" s="1"/>
  <c r="AC19" i="2" s="1"/>
  <c r="X18" i="2"/>
  <c r="W18" i="2"/>
  <c r="R18" i="2"/>
  <c r="S18" i="2" s="1"/>
  <c r="AB18" i="2" s="1"/>
  <c r="X17" i="2"/>
  <c r="W17" i="2"/>
  <c r="S17" i="2"/>
  <c r="AB17" i="2" s="1"/>
  <c r="R17" i="2"/>
  <c r="T17" i="2" s="1"/>
  <c r="AC17" i="2" s="1"/>
  <c r="X16" i="2"/>
  <c r="W16" i="2"/>
  <c r="R16" i="2"/>
  <c r="T16" i="2" s="1"/>
  <c r="AC16" i="2" s="1"/>
  <c r="X15" i="2"/>
  <c r="W15" i="2"/>
  <c r="R15" i="2"/>
  <c r="T15" i="2" s="1"/>
  <c r="AC15" i="2" s="1"/>
  <c r="X14" i="2"/>
  <c r="W14" i="2"/>
  <c r="R14" i="2"/>
  <c r="X13" i="2"/>
  <c r="W13" i="2"/>
  <c r="R13" i="2"/>
  <c r="T13" i="2" s="1"/>
  <c r="AC13" i="2" s="1"/>
  <c r="X12" i="2"/>
  <c r="W12" i="2"/>
  <c r="R12" i="2"/>
  <c r="T12" i="2" s="1"/>
  <c r="AC12" i="2" s="1"/>
  <c r="X11" i="2"/>
  <c r="W11" i="2"/>
  <c r="V11" i="2"/>
  <c r="U11" i="2"/>
  <c r="R11" i="2"/>
  <c r="T11" i="2" s="1"/>
  <c r="AC11" i="2" s="1"/>
  <c r="X10" i="2"/>
  <c r="W10" i="2"/>
  <c r="R10" i="2"/>
  <c r="S10" i="2" s="1"/>
  <c r="AB10" i="2" s="1"/>
  <c r="X9" i="2"/>
  <c r="W9" i="2"/>
  <c r="V9" i="2"/>
  <c r="U9" i="2"/>
  <c r="R9" i="2"/>
  <c r="S9" i="2" s="1"/>
  <c r="AB9" i="2" s="1"/>
  <c r="X8" i="2"/>
  <c r="AA8" i="2" s="1"/>
  <c r="W8" i="2"/>
  <c r="V8" i="2"/>
  <c r="U8" i="2"/>
  <c r="R8" i="2"/>
  <c r="S8" i="2" s="1"/>
  <c r="AB8" i="2" s="1"/>
  <c r="X7" i="2"/>
  <c r="W7" i="2"/>
  <c r="V7" i="2"/>
  <c r="U7" i="2"/>
  <c r="Z7" i="2" s="1"/>
  <c r="R7" i="2"/>
  <c r="S7" i="2" s="1"/>
  <c r="AB7" i="2" s="1"/>
  <c r="X6" i="2"/>
  <c r="W6" i="2"/>
  <c r="Z6" i="2" s="1"/>
  <c r="V6" i="2"/>
  <c r="U6" i="2"/>
  <c r="R6" i="2"/>
  <c r="S6" i="2" s="1"/>
  <c r="AB6" i="2" s="1"/>
  <c r="X5" i="2"/>
  <c r="W5" i="2"/>
  <c r="V5" i="2"/>
  <c r="U5" i="2"/>
  <c r="R5" i="2"/>
  <c r="S5" i="2" s="1"/>
  <c r="AB5" i="2" s="1"/>
  <c r="X4" i="2"/>
  <c r="W4" i="2"/>
  <c r="V4" i="2"/>
  <c r="U4" i="2"/>
  <c r="R4" i="2"/>
  <c r="T4" i="2" s="1"/>
  <c r="AC4" i="2" s="1"/>
  <c r="T81" i="2" l="1"/>
  <c r="AC81" i="2" s="1"/>
  <c r="T107" i="2"/>
  <c r="AC107" i="2" s="1"/>
  <c r="T127" i="2"/>
  <c r="AC127" i="2" s="1"/>
  <c r="S146" i="2"/>
  <c r="AB146" i="2" s="1"/>
  <c r="S147" i="2"/>
  <c r="AB147" i="2" s="1"/>
  <c r="T176" i="2"/>
  <c r="AC176" i="2" s="1"/>
  <c r="T188" i="2"/>
  <c r="AC188" i="2" s="1"/>
  <c r="S189" i="2"/>
  <c r="AB189" i="2" s="1"/>
  <c r="Y9" i="2"/>
  <c r="Y11" i="2"/>
  <c r="S13" i="2"/>
  <c r="AB13" i="2" s="1"/>
  <c r="Z66" i="2"/>
  <c r="T71" i="2"/>
  <c r="AC71" i="2" s="1"/>
  <c r="T80" i="2"/>
  <c r="T93" i="2"/>
  <c r="AC93" i="2" s="1"/>
  <c r="S94" i="2"/>
  <c r="AB94" i="2" s="1"/>
  <c r="S114" i="2"/>
  <c r="AB114" i="2" s="1"/>
  <c r="T131" i="2"/>
  <c r="AC131" i="2" s="1"/>
  <c r="T7" i="2"/>
  <c r="AC7" i="2" s="1"/>
  <c r="Z8" i="2"/>
  <c r="Y38" i="2"/>
  <c r="Y42" i="2"/>
  <c r="AA56" i="2"/>
  <c r="Z57" i="2"/>
  <c r="T110" i="2"/>
  <c r="AC110" i="2" s="1"/>
  <c r="AA170" i="2"/>
  <c r="Z186" i="2"/>
  <c r="T59" i="2"/>
  <c r="AC59" i="2" s="1"/>
  <c r="S59" i="2"/>
  <c r="AB59" i="2" s="1"/>
  <c r="T155" i="2"/>
  <c r="AC155" i="2" s="1"/>
  <c r="S155" i="2"/>
  <c r="AB155" i="2" s="1"/>
  <c r="T5" i="2"/>
  <c r="AC5" i="2" s="1"/>
  <c r="T37" i="2"/>
  <c r="S37" i="2"/>
  <c r="T44" i="2"/>
  <c r="AC44" i="2" s="1"/>
  <c r="S44" i="2"/>
  <c r="AB44" i="2" s="1"/>
  <c r="T65" i="2"/>
  <c r="S65" i="2"/>
  <c r="T98" i="2"/>
  <c r="AC98" i="2" s="1"/>
  <c r="S98" i="2"/>
  <c r="AB98" i="2" s="1"/>
  <c r="T154" i="2"/>
  <c r="AC154" i="2" s="1"/>
  <c r="S154" i="2"/>
  <c r="AB154" i="2" s="1"/>
  <c r="S169" i="2"/>
  <c r="AB169" i="2" s="1"/>
  <c r="T169" i="2"/>
  <c r="AC169" i="2" s="1"/>
  <c r="T26" i="2"/>
  <c r="AC26" i="2" s="1"/>
  <c r="S43" i="2"/>
  <c r="S49" i="2"/>
  <c r="AB49" i="2" s="1"/>
  <c r="T60" i="2"/>
  <c r="S60" i="2"/>
  <c r="S96" i="2"/>
  <c r="AB96" i="2" s="1"/>
  <c r="S97" i="2"/>
  <c r="AB97" i="2" s="1"/>
  <c r="S122" i="2"/>
  <c r="AB122" i="2" s="1"/>
  <c r="T137" i="2"/>
  <c r="AC137" i="2" s="1"/>
  <c r="S137" i="2"/>
  <c r="AB137" i="2" s="1"/>
  <c r="T142" i="2"/>
  <c r="AC142" i="2" s="1"/>
  <c r="S142" i="2"/>
  <c r="AB142" i="2" s="1"/>
  <c r="S149" i="2"/>
  <c r="AB149" i="2" s="1"/>
  <c r="S150" i="2"/>
  <c r="AB150" i="2" s="1"/>
  <c r="T135" i="2"/>
  <c r="AC135" i="2" s="1"/>
  <c r="S135" i="2"/>
  <c r="AB135" i="2" s="1"/>
  <c r="T138" i="2"/>
  <c r="AC138" i="2" s="1"/>
  <c r="S138" i="2"/>
  <c r="AB138" i="2" s="1"/>
  <c r="T63" i="2"/>
  <c r="AC63" i="2" s="1"/>
  <c r="S63" i="2"/>
  <c r="AB63" i="2" s="1"/>
  <c r="T118" i="2"/>
  <c r="S118" i="2"/>
  <c r="Z4" i="2"/>
  <c r="Z5" i="2"/>
  <c r="AA6" i="2"/>
  <c r="AA39" i="2"/>
  <c r="Z44" i="2"/>
  <c r="AA49" i="2"/>
  <c r="Y53" i="2"/>
  <c r="Z63" i="2"/>
  <c r="Z162" i="2"/>
  <c r="AA169" i="2"/>
  <c r="Z185" i="2"/>
  <c r="T9" i="2"/>
  <c r="AC9" i="2" s="1"/>
  <c r="S29" i="2"/>
  <c r="AB29" i="2" s="1"/>
  <c r="Z36" i="2"/>
  <c r="S38" i="2"/>
  <c r="AB38" i="2" s="1"/>
  <c r="AA38" i="2"/>
  <c r="Z39" i="2"/>
  <c r="AA44" i="2"/>
  <c r="Y49" i="2"/>
  <c r="Z52" i="2"/>
  <c r="AA59" i="2"/>
  <c r="S61" i="2"/>
  <c r="AB61" i="2" s="1"/>
  <c r="AA63" i="2"/>
  <c r="T76" i="2"/>
  <c r="AC76" i="2" s="1"/>
  <c r="S79" i="2"/>
  <c r="AB79" i="2" s="1"/>
  <c r="T106" i="2"/>
  <c r="AC106" i="2" s="1"/>
  <c r="S109" i="2"/>
  <c r="AB109" i="2" s="1"/>
  <c r="T123" i="2"/>
  <c r="AC123" i="2" s="1"/>
  <c r="S143" i="2"/>
  <c r="AB143" i="2" s="1"/>
  <c r="Z153" i="2"/>
  <c r="S156" i="2"/>
  <c r="AB156" i="2" s="1"/>
  <c r="Y169" i="2"/>
  <c r="T175" i="2"/>
  <c r="AC175" i="2" s="1"/>
  <c r="S180" i="2"/>
  <c r="AB180" i="2" s="1"/>
  <c r="T181" i="2"/>
  <c r="AC181" i="2" s="1"/>
  <c r="Y182" i="2"/>
  <c r="S187" i="2"/>
  <c r="AB187" i="2" s="1"/>
  <c r="T164" i="2"/>
  <c r="AC164" i="2" s="1"/>
  <c r="S164" i="2"/>
  <c r="AB164" i="2" s="1"/>
  <c r="T18" i="2"/>
  <c r="AC18" i="2" s="1"/>
  <c r="S54" i="2"/>
  <c r="AB54" i="2" s="1"/>
  <c r="Z56" i="2"/>
  <c r="S66" i="2"/>
  <c r="AB66" i="2" s="1"/>
  <c r="S84" i="2"/>
  <c r="AB84" i="2" s="1"/>
  <c r="S89" i="2"/>
  <c r="AB89" i="2" s="1"/>
  <c r="T90" i="2"/>
  <c r="AC90" i="2" s="1"/>
  <c r="S102" i="2"/>
  <c r="AB102" i="2" s="1"/>
  <c r="T103" i="2"/>
  <c r="AC103" i="2" s="1"/>
  <c r="S115" i="2"/>
  <c r="AB115" i="2" s="1"/>
  <c r="S151" i="2"/>
  <c r="AB151" i="2" s="1"/>
  <c r="T171" i="2"/>
  <c r="AC171" i="2" s="1"/>
  <c r="S171" i="2"/>
  <c r="AB171" i="2" s="1"/>
  <c r="T190" i="2"/>
  <c r="AC190" i="2" s="1"/>
  <c r="S4" i="2"/>
  <c r="AB4" i="2" s="1"/>
  <c r="Z11" i="2"/>
  <c r="S14" i="2"/>
  <c r="AB14" i="2" s="1"/>
  <c r="T14" i="2"/>
  <c r="AC14" i="2" s="1"/>
  <c r="T25" i="2"/>
  <c r="AC25" i="2" s="1"/>
  <c r="T33" i="2"/>
  <c r="AC33" i="2" s="1"/>
  <c r="T34" i="2"/>
  <c r="S35" i="2"/>
  <c r="T42" i="2"/>
  <c r="AC42" i="2" s="1"/>
  <c r="AA42" i="2"/>
  <c r="Z47" i="2"/>
  <c r="Z49" i="2"/>
  <c r="S50" i="2"/>
  <c r="AB50" i="2" s="1"/>
  <c r="T51" i="2"/>
  <c r="AC51" i="2" s="1"/>
  <c r="AA52" i="2"/>
  <c r="AA57" i="2"/>
  <c r="S62" i="2"/>
  <c r="AB62" i="2" s="1"/>
  <c r="T64" i="2"/>
  <c r="AC64" i="2" s="1"/>
  <c r="AA64" i="2"/>
  <c r="S72" i="2"/>
  <c r="AB72" i="2" s="1"/>
  <c r="S74" i="2"/>
  <c r="T82" i="2"/>
  <c r="AC82" i="2" s="1"/>
  <c r="T85" i="2"/>
  <c r="AC85" i="2" s="1"/>
  <c r="S86" i="2"/>
  <c r="AB86" i="2" s="1"/>
  <c r="T119" i="2"/>
  <c r="AC119" i="2" s="1"/>
  <c r="S126" i="2"/>
  <c r="AB126" i="2" s="1"/>
  <c r="S130" i="2"/>
  <c r="AB130" i="2" s="1"/>
  <c r="T133" i="2"/>
  <c r="AC133" i="2" s="1"/>
  <c r="S133" i="2"/>
  <c r="AB133" i="2" s="1"/>
  <c r="T134" i="2"/>
  <c r="AC134" i="2" s="1"/>
  <c r="S158" i="2"/>
  <c r="AB158" i="2" s="1"/>
  <c r="S161" i="2"/>
  <c r="AB161" i="2" s="1"/>
  <c r="Z183" i="2"/>
  <c r="T185" i="2"/>
  <c r="AC185" i="2" s="1"/>
  <c r="S185" i="2"/>
  <c r="AB185" i="2" s="1"/>
  <c r="T55" i="2"/>
  <c r="AC55" i="2" s="1"/>
  <c r="T67" i="2"/>
  <c r="AC67" i="2" s="1"/>
  <c r="AA4" i="2"/>
  <c r="Y6" i="2"/>
  <c r="Y8" i="2"/>
  <c r="AA11" i="2"/>
  <c r="S30" i="2"/>
  <c r="AB30" i="2" s="1"/>
  <c r="T30" i="2"/>
  <c r="AC30" i="2" s="1"/>
  <c r="AA36" i="2"/>
  <c r="Z38" i="2"/>
  <c r="AA50" i="2"/>
  <c r="Z59" i="2"/>
  <c r="Z61" i="2"/>
  <c r="Y63" i="2"/>
  <c r="T105" i="2"/>
  <c r="AC105" i="2" s="1"/>
  <c r="S105" i="2"/>
  <c r="AB105" i="2" s="1"/>
  <c r="T165" i="2"/>
  <c r="AC165" i="2" s="1"/>
  <c r="S165" i="2"/>
  <c r="AB165" i="2" s="1"/>
  <c r="Y153" i="2"/>
  <c r="AA162" i="2"/>
  <c r="AA163" i="2"/>
  <c r="AA178" i="2"/>
  <c r="Y186" i="2"/>
  <c r="AA189" i="2"/>
  <c r="Y4" i="2"/>
  <c r="Z42" i="2"/>
  <c r="Y44" i="2"/>
  <c r="AA47" i="2"/>
  <c r="Y50" i="2"/>
  <c r="Y52" i="2"/>
  <c r="Y57" i="2"/>
  <c r="AA61" i="2"/>
  <c r="Y64" i="2"/>
  <c r="AA153" i="2"/>
  <c r="AA158" i="2"/>
  <c r="Y162" i="2"/>
  <c r="Z169" i="2"/>
  <c r="Z170" i="2"/>
  <c r="S174" i="2"/>
  <c r="AB174" i="2" s="1"/>
  <c r="Z178" i="2"/>
  <c r="Y185" i="2"/>
  <c r="AA186" i="2"/>
  <c r="Y189" i="2"/>
  <c r="Y7" i="2"/>
  <c r="T41" i="2"/>
  <c r="S41" i="2"/>
  <c r="T47" i="2"/>
  <c r="AC47" i="2" s="1"/>
  <c r="S47" i="2"/>
  <c r="AB47" i="2" s="1"/>
  <c r="T48" i="2"/>
  <c r="S48" i="2"/>
  <c r="T129" i="2"/>
  <c r="AC129" i="2" s="1"/>
  <c r="S129" i="2"/>
  <c r="AB129" i="2" s="1"/>
  <c r="T173" i="2"/>
  <c r="AC173" i="2" s="1"/>
  <c r="S173" i="2"/>
  <c r="AB173" i="2" s="1"/>
  <c r="Z9" i="2"/>
  <c r="T10" i="2"/>
  <c r="AC10" i="2" s="1"/>
  <c r="S15" i="2"/>
  <c r="AB15" i="2" s="1"/>
  <c r="S27" i="2"/>
  <c r="AB27" i="2" s="1"/>
  <c r="S31" i="2"/>
  <c r="AB31" i="2" s="1"/>
  <c r="S36" i="2"/>
  <c r="AB36" i="2" s="1"/>
  <c r="S39" i="2"/>
  <c r="AB39" i="2" s="1"/>
  <c r="S40" i="2"/>
  <c r="S46" i="2"/>
  <c r="Y47" i="2"/>
  <c r="T52" i="2"/>
  <c r="AC52" i="2" s="1"/>
  <c r="S52" i="2"/>
  <c r="AB52" i="2" s="1"/>
  <c r="T53" i="2"/>
  <c r="AC53" i="2" s="1"/>
  <c r="S53" i="2"/>
  <c r="AB53" i="2" s="1"/>
  <c r="T56" i="2"/>
  <c r="AC56" i="2" s="1"/>
  <c r="S56" i="2"/>
  <c r="AB56" i="2" s="1"/>
  <c r="T57" i="2"/>
  <c r="AC57" i="2" s="1"/>
  <c r="S57" i="2"/>
  <c r="AB57" i="2" s="1"/>
  <c r="T58" i="2"/>
  <c r="S58" i="2"/>
  <c r="S88" i="2"/>
  <c r="AB88" i="2" s="1"/>
  <c r="T112" i="2"/>
  <c r="AC112" i="2" s="1"/>
  <c r="S112" i="2"/>
  <c r="AB112" i="2" s="1"/>
  <c r="S113" i="2"/>
  <c r="AB113" i="2" s="1"/>
  <c r="T117" i="2"/>
  <c r="AC117" i="2" s="1"/>
  <c r="S117" i="2"/>
  <c r="AB117" i="2" s="1"/>
  <c r="T140" i="2"/>
  <c r="AC140" i="2" s="1"/>
  <c r="S140" i="2"/>
  <c r="AB140" i="2" s="1"/>
  <c r="S141" i="2"/>
  <c r="AB141" i="2" s="1"/>
  <c r="T152" i="2"/>
  <c r="AC152" i="2" s="1"/>
  <c r="S152" i="2"/>
  <c r="AB152" i="2" s="1"/>
  <c r="S159" i="2"/>
  <c r="AB159" i="2" s="1"/>
  <c r="T163" i="2"/>
  <c r="AC163" i="2" s="1"/>
  <c r="S163" i="2"/>
  <c r="AB163" i="2" s="1"/>
  <c r="T168" i="2"/>
  <c r="AC168" i="2" s="1"/>
  <c r="S168" i="2"/>
  <c r="AB168" i="2" s="1"/>
  <c r="Z182" i="2"/>
  <c r="S11" i="2"/>
  <c r="AB11" i="2" s="1"/>
  <c r="S12" i="2"/>
  <c r="AB12" i="2" s="1"/>
  <c r="S16" i="2"/>
  <c r="AB16" i="2" s="1"/>
  <c r="S20" i="2"/>
  <c r="AB20" i="2" s="1"/>
  <c r="S24" i="2"/>
  <c r="AB24" i="2" s="1"/>
  <c r="S28" i="2"/>
  <c r="AB28" i="2" s="1"/>
  <c r="S32" i="2"/>
  <c r="AB32" i="2" s="1"/>
  <c r="Y39" i="2"/>
  <c r="Z50" i="2"/>
  <c r="Y61" i="2"/>
  <c r="Z64" i="2"/>
  <c r="T69" i="2"/>
  <c r="AC69" i="2" s="1"/>
  <c r="S69" i="2"/>
  <c r="AB69" i="2" s="1"/>
  <c r="S70" i="2"/>
  <c r="AB70" i="2" s="1"/>
  <c r="S75" i="2"/>
  <c r="AB75" i="2" s="1"/>
  <c r="T91" i="2"/>
  <c r="AC91" i="2" s="1"/>
  <c r="S91" i="2"/>
  <c r="AB91" i="2" s="1"/>
  <c r="S92" i="2"/>
  <c r="AB92" i="2" s="1"/>
  <c r="T100" i="2"/>
  <c r="AC100" i="2" s="1"/>
  <c r="S100" i="2"/>
  <c r="AB100" i="2" s="1"/>
  <c r="S101" i="2"/>
  <c r="AB101" i="2" s="1"/>
  <c r="S116" i="2"/>
  <c r="AB116" i="2" s="1"/>
  <c r="T116" i="2"/>
  <c r="AC116" i="2" s="1"/>
  <c r="T125" i="2"/>
  <c r="AC125" i="2" s="1"/>
  <c r="S125" i="2"/>
  <c r="AB125" i="2" s="1"/>
  <c r="T136" i="2"/>
  <c r="AC136" i="2" s="1"/>
  <c r="S136" i="2"/>
  <c r="AB136" i="2" s="1"/>
  <c r="T162" i="2"/>
  <c r="AC162" i="2" s="1"/>
  <c r="S162" i="2"/>
  <c r="AB162" i="2" s="1"/>
  <c r="T178" i="2"/>
  <c r="AC178" i="2" s="1"/>
  <c r="S178" i="2"/>
  <c r="AB178" i="2" s="1"/>
  <c r="Y5" i="2"/>
  <c r="T83" i="2"/>
  <c r="AC83" i="2" s="1"/>
  <c r="S83" i="2"/>
  <c r="AB83" i="2" s="1"/>
  <c r="T99" i="2"/>
  <c r="S99" i="2"/>
  <c r="T108" i="2"/>
  <c r="AC108" i="2" s="1"/>
  <c r="S108" i="2"/>
  <c r="AB108" i="2" s="1"/>
  <c r="T121" i="2"/>
  <c r="AC121" i="2" s="1"/>
  <c r="S121" i="2"/>
  <c r="AB121" i="2" s="1"/>
  <c r="T179" i="2"/>
  <c r="AC179" i="2" s="1"/>
  <c r="S179" i="2"/>
  <c r="AB179" i="2" s="1"/>
  <c r="T6" i="2"/>
  <c r="AC6" i="2" s="1"/>
  <c r="T8" i="2"/>
  <c r="AC8" i="2" s="1"/>
  <c r="S19" i="2"/>
  <c r="AB19" i="2" s="1"/>
  <c r="S23" i="2"/>
  <c r="AB23" i="2" s="1"/>
  <c r="T87" i="2"/>
  <c r="AC87" i="2" s="1"/>
  <c r="S87" i="2"/>
  <c r="AB87" i="2" s="1"/>
  <c r="AA5" i="2"/>
  <c r="AA7" i="2"/>
  <c r="AA9" i="2"/>
  <c r="Y36" i="2"/>
  <c r="Y66" i="2"/>
  <c r="T73" i="2"/>
  <c r="AC73" i="2" s="1"/>
  <c r="S73" i="2"/>
  <c r="AB73" i="2" s="1"/>
  <c r="T78" i="2"/>
  <c r="AC78" i="2" s="1"/>
  <c r="S78" i="2"/>
  <c r="AB78" i="2" s="1"/>
  <c r="T95" i="2"/>
  <c r="AC95" i="2" s="1"/>
  <c r="S95" i="2"/>
  <c r="AB95" i="2" s="1"/>
  <c r="T104" i="2"/>
  <c r="AC104" i="2" s="1"/>
  <c r="S104" i="2"/>
  <c r="AB104" i="2" s="1"/>
  <c r="T145" i="2"/>
  <c r="AC145" i="2" s="1"/>
  <c r="S145" i="2"/>
  <c r="AB145" i="2" s="1"/>
  <c r="T157" i="2"/>
  <c r="AC157" i="2" s="1"/>
  <c r="S157" i="2"/>
  <c r="AB157" i="2" s="1"/>
  <c r="T120" i="2"/>
  <c r="AC120" i="2" s="1"/>
  <c r="S120" i="2"/>
  <c r="AB120" i="2" s="1"/>
  <c r="T124" i="2"/>
  <c r="AC124" i="2" s="1"/>
  <c r="S124" i="2"/>
  <c r="AB124" i="2" s="1"/>
  <c r="T128" i="2"/>
  <c r="AC128" i="2" s="1"/>
  <c r="S128" i="2"/>
  <c r="AB128" i="2" s="1"/>
  <c r="T144" i="2"/>
  <c r="AC144" i="2" s="1"/>
  <c r="S144" i="2"/>
  <c r="AB144" i="2" s="1"/>
  <c r="Y158" i="2"/>
  <c r="T167" i="2"/>
  <c r="AC167" i="2" s="1"/>
  <c r="S167" i="2"/>
  <c r="AB167" i="2" s="1"/>
  <c r="Y170" i="2"/>
  <c r="T177" i="2"/>
  <c r="AC177" i="2" s="1"/>
  <c r="S177" i="2"/>
  <c r="AB177" i="2" s="1"/>
  <c r="T132" i="2"/>
  <c r="AC132" i="2" s="1"/>
  <c r="S132" i="2"/>
  <c r="AB132" i="2" s="1"/>
  <c r="T148" i="2"/>
  <c r="AC148" i="2" s="1"/>
  <c r="S148" i="2"/>
  <c r="AB148" i="2" s="1"/>
  <c r="Y178" i="2"/>
  <c r="T182" i="2"/>
  <c r="AC182" i="2" s="1"/>
  <c r="S182" i="2"/>
  <c r="AB182" i="2" s="1"/>
  <c r="AA182" i="2"/>
  <c r="T183" i="2"/>
  <c r="AC183" i="2" s="1"/>
  <c r="S183" i="2"/>
  <c r="AB183" i="2" s="1"/>
  <c r="AA183" i="2"/>
  <c r="T184" i="2"/>
  <c r="AC184" i="2" s="1"/>
  <c r="S184" i="2"/>
  <c r="AB184" i="2" s="1"/>
  <c r="Z189" i="2"/>
</calcChain>
</file>

<file path=xl/comments1.xml><?xml version="1.0" encoding="utf-8"?>
<comments xmlns="http://schemas.openxmlformats.org/spreadsheetml/2006/main">
  <authors>
    <author>Dalrymple-Smith, Angus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Note estimation Yam calculation for British Biafra not included</t>
        </r>
      </text>
    </comment>
    <comment ref="N95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Cameroons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Estimate based on previous voyage of the Eliza
</t>
        </r>
      </text>
    </comment>
    <comment ref="M153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Estimate based on other RAC Gold Coast ships
</t>
        </r>
      </text>
    </comment>
  </commentList>
</comments>
</file>

<file path=xl/sharedStrings.xml><?xml version="1.0" encoding="utf-8"?>
<sst xmlns="http://schemas.openxmlformats.org/spreadsheetml/2006/main" count="2096" uniqueCount="306">
  <si>
    <t>Source</t>
  </si>
  <si>
    <t>voyage no.</t>
  </si>
  <si>
    <t>No. of slaves embarked</t>
  </si>
  <si>
    <t>Total kcal taken on board in Europe</t>
  </si>
  <si>
    <t>Total grams of protein taken on board in Europe</t>
  </si>
  <si>
    <t>Main African provisions</t>
  </si>
  <si>
    <t>Total kcal taken on board in Africa</t>
  </si>
  <si>
    <t>Total grams of protein taken on board in Africa</t>
  </si>
  <si>
    <t>European Provisions</t>
  </si>
  <si>
    <t>African Provisions</t>
  </si>
  <si>
    <t>Major Region of Slave Embarkation</t>
  </si>
  <si>
    <t>Fredensborg</t>
  </si>
  <si>
    <t>Gold Coast</t>
  </si>
  <si>
    <t>Svaleson, The Slave Ship Fredensborg</t>
  </si>
  <si>
    <t>Pactole</t>
  </si>
  <si>
    <t>Bight of Benin</t>
  </si>
  <si>
    <t>Rinchon, Pierre-Ignace Lievin van Alstein Capitaine Negrier p</t>
  </si>
  <si>
    <t>Duc de Laval</t>
  </si>
  <si>
    <t>Reine de France</t>
  </si>
  <si>
    <t>Thélémaque</t>
  </si>
  <si>
    <t>Pompée</t>
  </si>
  <si>
    <t>Diligent</t>
  </si>
  <si>
    <t>Harms, The Diligent</t>
  </si>
  <si>
    <t>Alert</t>
  </si>
  <si>
    <t>Sierra Leone</t>
  </si>
  <si>
    <t>Bristol Presentments</t>
  </si>
  <si>
    <t>Swift</t>
  </si>
  <si>
    <t>Hector</t>
  </si>
  <si>
    <t>Pilgrim</t>
  </si>
  <si>
    <t>Favourite</t>
  </si>
  <si>
    <t>Langrishe</t>
  </si>
  <si>
    <t>Royal Charlotte</t>
  </si>
  <si>
    <t>Windward Coast</t>
  </si>
  <si>
    <t>Mermaid</t>
  </si>
  <si>
    <t>General Orde</t>
  </si>
  <si>
    <t>Albion</t>
  </si>
  <si>
    <t>Brothers</t>
  </si>
  <si>
    <t>Catherine</t>
  </si>
  <si>
    <t>Hester</t>
  </si>
  <si>
    <t>Lion</t>
  </si>
  <si>
    <t>Nassau</t>
  </si>
  <si>
    <t>Roman Emperor</t>
  </si>
  <si>
    <t>Alfred</t>
  </si>
  <si>
    <t>James</t>
  </si>
  <si>
    <t>King George</t>
  </si>
  <si>
    <t>Thomas</t>
  </si>
  <si>
    <t>Prince</t>
  </si>
  <si>
    <t>Eliza</t>
  </si>
  <si>
    <t>Morning Star</t>
  </si>
  <si>
    <t>Daniel</t>
  </si>
  <si>
    <t>Fame</t>
  </si>
  <si>
    <t>Jupiter</t>
  </si>
  <si>
    <t>Rodney</t>
  </si>
  <si>
    <t>Sarah</t>
  </si>
  <si>
    <t>Trelawney</t>
  </si>
  <si>
    <t>Pearl</t>
  </si>
  <si>
    <t>Recovery</t>
  </si>
  <si>
    <t>Wasp</t>
  </si>
  <si>
    <t>Andromache</t>
  </si>
  <si>
    <t>D/DAV Liverpool</t>
  </si>
  <si>
    <t>Badger</t>
  </si>
  <si>
    <t>Dalrymple</t>
  </si>
  <si>
    <t>King of Prussia</t>
  </si>
  <si>
    <t>Little Brittain</t>
  </si>
  <si>
    <t>May</t>
  </si>
  <si>
    <t>Neptune</t>
  </si>
  <si>
    <t>Plumper</t>
  </si>
  <si>
    <t>Preston</t>
  </si>
  <si>
    <t>Sisters</t>
  </si>
  <si>
    <t>True Blue</t>
  </si>
  <si>
    <t>William</t>
  </si>
  <si>
    <t>Charles</t>
  </si>
  <si>
    <t>Merchant Bonadventure</t>
  </si>
  <si>
    <t>Mary</t>
  </si>
  <si>
    <t>Saint George</t>
  </si>
  <si>
    <t>Jefferie</t>
  </si>
  <si>
    <t>Good Hope</t>
  </si>
  <si>
    <t>Sarah Bonadventure</t>
  </si>
  <si>
    <t>Kendall</t>
  </si>
  <si>
    <t>Hannibal</t>
  </si>
  <si>
    <t>Katherine</t>
  </si>
  <si>
    <t>Fauconberg (a) Falconberg</t>
  </si>
  <si>
    <t>Hanibal</t>
  </si>
  <si>
    <t>T70/597</t>
  </si>
  <si>
    <t>Sherborough Gally</t>
  </si>
  <si>
    <t>Otter</t>
  </si>
  <si>
    <t>Dispatch</t>
  </si>
  <si>
    <t>Sarah Gally</t>
  </si>
  <si>
    <t>Henry</t>
  </si>
  <si>
    <t xml:space="preserve">M7/9 Bank of England Slave Journal of Humphrey Morice. Containing Orders and Instructions to William Snelgrave Commander of the Henry. Third Voyage. 20th Oct 1722 </t>
  </si>
  <si>
    <t>Judith</t>
  </si>
  <si>
    <t>M7/7 Bank of England Slave Journal of Humphrey Morice. Containing Orders and Instructions to William Clinch Commander of the Judith Snow. First Voyage. 13th Sept 1721</t>
  </si>
  <si>
    <t>King Solomon</t>
  </si>
  <si>
    <t>M7_8 Bank of England. Slave Journal of Humphrey Morice. Containing orders and instruction to Stephan Bull Commander of the Sarah, Second Voyage 30th October 1722</t>
  </si>
  <si>
    <t>Bladen Frigate</t>
  </si>
  <si>
    <t>T70/598</t>
  </si>
  <si>
    <t>Squirrell</t>
  </si>
  <si>
    <t>Lady Rachel</t>
  </si>
  <si>
    <t>Clarendon</t>
  </si>
  <si>
    <t>Diligence</t>
  </si>
  <si>
    <t>Sloper</t>
  </si>
  <si>
    <t>Dove</t>
  </si>
  <si>
    <t>Whidah Frigate</t>
  </si>
  <si>
    <t>Cape Coast Frigate</t>
  </si>
  <si>
    <t>Chandos</t>
  </si>
  <si>
    <t>Royal African Packet</t>
  </si>
  <si>
    <t>Portugal</t>
  </si>
  <si>
    <t xml:space="preserve">M7/10 Bank of England Slave Journal of Humphrey Morice. Containing Orders and Instructions to William Boyle Commander of the Portugal. Fourth voyage. 11 May 1724 </t>
  </si>
  <si>
    <t>Middelburgs Welvaren</t>
  </si>
  <si>
    <t>Zanggodin</t>
  </si>
  <si>
    <t>Welmenende</t>
  </si>
  <si>
    <t>Raadhuis van Middelburg</t>
  </si>
  <si>
    <t>Jonge Willem</t>
  </si>
  <si>
    <t>Zorg</t>
  </si>
  <si>
    <t>Prins Willem de Vijfde</t>
  </si>
  <si>
    <t>Drie Gezusters</t>
  </si>
  <si>
    <t>Vrouw Johanna Cores</t>
  </si>
  <si>
    <t>Nieuwe Hoop</t>
  </si>
  <si>
    <t>Vis</t>
  </si>
  <si>
    <t>Geertruida en Christina</t>
  </si>
  <si>
    <t>Brandenburg</t>
  </si>
  <si>
    <t>Vergenoegen</t>
  </si>
  <si>
    <t>Haast U Langzaam</t>
  </si>
  <si>
    <t>Zeemercuur</t>
  </si>
  <si>
    <t>Vliegende Faam</t>
  </si>
  <si>
    <t>?</t>
  </si>
  <si>
    <t>Francis</t>
  </si>
  <si>
    <t>327.1 MCC</t>
  </si>
  <si>
    <t>Enigheid</t>
  </si>
  <si>
    <t>Granadier</t>
  </si>
  <si>
    <t>Groot Prooijen</t>
  </si>
  <si>
    <t>Watergeus</t>
  </si>
  <si>
    <t>Cron Printz Christian</t>
  </si>
  <si>
    <t>Leusden</t>
  </si>
  <si>
    <t>Balai, L. W. (2011). Het slavenschip'Leusden': slavenschepen en de West Indische Compagnie, 1720-1738. Walburg Pers.</t>
  </si>
  <si>
    <t>Dobson</t>
  </si>
  <si>
    <t>Latham et al. Diary of Antera Duke p90</t>
  </si>
  <si>
    <t>Fox</t>
  </si>
  <si>
    <t>Behrendt "Merchant Decision Making" p182</t>
  </si>
  <si>
    <t>Name Vessel</t>
  </si>
  <si>
    <t>Year Arrive</t>
  </si>
  <si>
    <t>Nation</t>
  </si>
  <si>
    <t>Millet, Palm Oil</t>
  </si>
  <si>
    <t>Corn, Yams, Cassava</t>
  </si>
  <si>
    <t>Corn, Palm Oil, Yams, Cassava</t>
  </si>
  <si>
    <t>Corn, Cassava</t>
  </si>
  <si>
    <t>Corn</t>
  </si>
  <si>
    <t>Rice</t>
  </si>
  <si>
    <t>Rice, Palm Oil</t>
  </si>
  <si>
    <t xml:space="preserve">Corn, Palm Oil   </t>
  </si>
  <si>
    <t xml:space="preserve">Corn, Rice, Palm Oil  </t>
  </si>
  <si>
    <t>Corn, Rice, Palm Oil</t>
  </si>
  <si>
    <t xml:space="preserve">Corn, Palm Oil, Yams  </t>
  </si>
  <si>
    <t>Corn, Rice</t>
  </si>
  <si>
    <t>Corn, Palm Oil</t>
  </si>
  <si>
    <t>Corn, Rice, Palm Oil, Yams</t>
  </si>
  <si>
    <t>Corn, Rice, Palm Oil, Yam</t>
  </si>
  <si>
    <t xml:space="preserve">Millet  </t>
  </si>
  <si>
    <t>Rice, Palm Oil, Yams</t>
  </si>
  <si>
    <t>Corn, Millet</t>
  </si>
  <si>
    <t>Yams</t>
  </si>
  <si>
    <t>Corn, Rice, Palm Oil, Yams, Cassava, Plantains</t>
  </si>
  <si>
    <t>Beans, Barley</t>
  </si>
  <si>
    <t>Beans, Rice</t>
  </si>
  <si>
    <t>Beans</t>
  </si>
  <si>
    <t>Beans, Stockfish</t>
  </si>
  <si>
    <t>Rice, Beans, Stockfish</t>
  </si>
  <si>
    <t>Rice, Peas</t>
  </si>
  <si>
    <t>Peas, Beans, Rice</t>
  </si>
  <si>
    <t>Peas, Beans, Stockfish</t>
  </si>
  <si>
    <t>Rice, Sotckfish, Peas</t>
  </si>
  <si>
    <t>Rice, Peas, Beans, Stockfish</t>
  </si>
  <si>
    <t>Beans, Barley, Rice</t>
  </si>
  <si>
    <t>Beans, Barley, Stockfish</t>
  </si>
  <si>
    <t>Stockfish, Pease</t>
  </si>
  <si>
    <t>Beans, Pease</t>
  </si>
  <si>
    <t>Barley, Rice, Pease</t>
  </si>
  <si>
    <t>Beans, Rice, Stockfish, Pease</t>
  </si>
  <si>
    <t>Beans, Stockfish, Pease</t>
  </si>
  <si>
    <t xml:space="preserve">Rinchon, Pierre-Ignace Lievin van Alstein Capitaine Negrier </t>
  </si>
  <si>
    <t>D/DAV Trading Invoices and Accounts 1769 - 1771 Voyages of the Ship 'Adromache' and ' Hector' 1769 - 1776 Liverpool</t>
  </si>
  <si>
    <t>D/DAV Trading Invoices and Accounts 1772 - 1785 Voyages of the ships ' Badger'  and 'Fox'  Liverpool</t>
  </si>
  <si>
    <t>D/DAV Trading Invoices and Accounts 1766 - 1771 Voyages of the ship ' Dalrymple'  Liverpool</t>
  </si>
  <si>
    <t>D/DAV Trading Invoices and Accounts 1769 - 1771 Voyages of the Ship 'Adromache' and ' Hector' 1769 - 1776</t>
  </si>
  <si>
    <t>D/DAV Trading Invoices and Accounts 1764 - 1779 Voyages of the ship 'King of Prussia' Liverpool</t>
  </si>
  <si>
    <t>D/DAV Trading Invoices and Accounts 1761 - 1773 Voyages of the ship 'Little Britain' Liverpool</t>
  </si>
  <si>
    <t>D/DAV Trading Invoices and Accounts 1770 - 1776 Voyages of the ship ' Lord Cassiles' and 'May' Liverpool</t>
  </si>
  <si>
    <t>D/DAV Trading Invoices and Accounts 1761 - 1773 Voyages of the ship ' Plumper' 1762 - 1773 Liverpool</t>
  </si>
  <si>
    <t>D/DAV Trading Invoices and Accounts 1779 - 1784 Voyages of the ship ' Preston' Liverpool</t>
  </si>
  <si>
    <t>D/DAV Trading Invoices and Accounts 1764 - 1779 Voyages of the ship ' Sisters' Liverpool</t>
  </si>
  <si>
    <t>D/DAV Trading Invoices and Accounts 1772 - 1777 Voyages of the ships 'Swift', ' Dreadnought' and ' Dalrymple'  Liverpool</t>
  </si>
  <si>
    <t>D/DAV Trading Invoices and Accounts 1770 - 1776 Voyages of the ship 'True Blue' Liverpool</t>
  </si>
  <si>
    <t>D/DAV Trading Invoices and Accounts 1764 - 1779 Liverpool</t>
  </si>
  <si>
    <t>Law ' The English in West Africa' vols 1 - 4</t>
  </si>
  <si>
    <t>T914/Law "The English in West Africa" Vols 1 - 4</t>
  </si>
  <si>
    <t>T917/Law "The English in West Africa" vols 1 - 4</t>
  </si>
  <si>
    <t>Zeeuws Archief MCC 773.1 + 777</t>
  </si>
  <si>
    <t>Zeeuws Archief MCC 773.2 + 783</t>
  </si>
  <si>
    <t>Zeeuws Archief MCC 1366.3 + 1387</t>
  </si>
  <si>
    <t>Zeeuws Archief MCC 1367 + 1398</t>
  </si>
  <si>
    <t>Zeeuws Archief MCC 1300.3 + 1313</t>
  </si>
  <si>
    <t>Zeeuws Archief MCC 1024.3 + 1049</t>
  </si>
  <si>
    <t>Zeeuws Archief MCC 666.4 + 677</t>
  </si>
  <si>
    <t>Zeeuws Archief MCC 1424.1 + 1427</t>
  </si>
  <si>
    <t>Zeeuws Archief MCC 974 + 959.3</t>
  </si>
  <si>
    <t>Zeeuws Archief MCC 1005 + 960.3</t>
  </si>
  <si>
    <t>Zeeuws Archief MCC 327.1 + 330</t>
  </si>
  <si>
    <t>Zeeuws Archief MCC 1199.3 + 1218</t>
  </si>
  <si>
    <t>Zeeuws Archief MCC 817.2 + 863</t>
  </si>
  <si>
    <t>Zeeuws Archief MCC 1200.3 + 1248</t>
  </si>
  <si>
    <t>Zeeuws Archief MCC 1134.1 + 1136</t>
  </si>
  <si>
    <t>Zeeuws Archief MCC 405.3 + 424</t>
  </si>
  <si>
    <t>Zeeuws Archief MCC 816.2 + 832 + 835</t>
  </si>
  <si>
    <t>Zeeuws Archief MCC 275.4 + 287</t>
  </si>
  <si>
    <t>Zeeuws Archief MCC 1089.1 + 1093</t>
  </si>
  <si>
    <t>Zeeuws Archief MCC 509.5 + 546</t>
  </si>
  <si>
    <t>Zeeuws Archief MCC 1403.2 + 1414</t>
  </si>
  <si>
    <t>Zeeuws Archief MCC 405.3 + 418 + 420 + 421</t>
  </si>
  <si>
    <t>Zeeuws Archief MCC 1403.1 + 1406</t>
  </si>
  <si>
    <t>Zeeuws Archief MCC 1145.2 + 1154 + 1155</t>
  </si>
  <si>
    <t>Zeeuws Archief MCC 375.5</t>
  </si>
  <si>
    <t>Zeeuws Archief MCC 437.3</t>
  </si>
  <si>
    <t>Zeeuws Archief MCC 474.3</t>
  </si>
  <si>
    <t>Zeeuws Archief MCC 816.1</t>
  </si>
  <si>
    <t>Zeeuws Archief MCC 959.4</t>
  </si>
  <si>
    <t>Zeeuws Archief MCC 985</t>
  </si>
  <si>
    <t>Zeeuws Archief MCC 1089.2</t>
  </si>
  <si>
    <t>Zeeuws Archief MCC 1090.2</t>
  </si>
  <si>
    <t>Zeeuws Archief MCC 1230</t>
  </si>
  <si>
    <t>Zeeuws Archief MCC 1286</t>
  </si>
  <si>
    <t>Zeeuws Archief MCC 1289</t>
  </si>
  <si>
    <t>West Central Africa</t>
  </si>
  <si>
    <t>Bight of Biafra</t>
  </si>
  <si>
    <t>Senegambia</t>
  </si>
  <si>
    <t>no. day portions covered African (column 10/2000) kcal</t>
  </si>
  <si>
    <t>N/D</t>
  </si>
  <si>
    <t>no. day portions covered African (column 10/40)      Gr Protein</t>
  </si>
  <si>
    <t>no. day portions covered Europan (column 7/2000)         kcal</t>
  </si>
  <si>
    <t>no. day portions covered European (column 8/40)  Gr Protein</t>
  </si>
  <si>
    <t>15a</t>
  </si>
  <si>
    <t>15b</t>
  </si>
  <si>
    <t>% share European of all provisions (kcal)</t>
  </si>
  <si>
    <t>% share European of all provisions (protein)</t>
  </si>
  <si>
    <t>% share European provisions of total required (kcal)</t>
  </si>
  <si>
    <t>% share European provisions of total required (protein)</t>
  </si>
  <si>
    <t>GB</t>
  </si>
  <si>
    <t>NL</t>
  </si>
  <si>
    <t>FR</t>
  </si>
  <si>
    <t>DK</t>
  </si>
  <si>
    <t>Standarized Tonnage</t>
  </si>
  <si>
    <t>Main provisions</t>
  </si>
  <si>
    <t>No. day portions required ((column 15a/2 + column 15b)*column 12)</t>
  </si>
  <si>
    <t>Kcal required (column 16 * 2000)</t>
  </si>
  <si>
    <t>Actual no. of days on board (TSTD)</t>
  </si>
  <si>
    <t>Average no. of days on board at African Coast (TAC)</t>
  </si>
  <si>
    <t>Average no. of days on board during Middle Passage (MP) + 1 st. dev.</t>
  </si>
  <si>
    <r>
      <t xml:space="preserve">Windward + Ivory + Gold + </t>
    </r>
    <r>
      <rPr>
        <b/>
        <sz val="11"/>
        <color theme="1"/>
        <rFont val="Times New Roman"/>
        <family val="1"/>
      </rPr>
      <t>Benin</t>
    </r>
  </si>
  <si>
    <t>1681-1740</t>
  </si>
  <si>
    <t>1741-1808</t>
  </si>
  <si>
    <t>British</t>
  </si>
  <si>
    <t>French</t>
  </si>
  <si>
    <t>Dutch</t>
  </si>
  <si>
    <t>Danish</t>
  </si>
  <si>
    <t xml:space="preserve">Protein Required (column 16 * 40) </t>
  </si>
  <si>
    <t>Total portions covered (kcal)</t>
  </si>
  <si>
    <t>Major Region of Slave Embarkation (1680 - 1800)</t>
  </si>
  <si>
    <t>1681-1720</t>
  </si>
  <si>
    <t>1721-1750</t>
  </si>
  <si>
    <t>1751-1780</t>
  </si>
  <si>
    <t>1781-1807</t>
  </si>
  <si>
    <t>Figure 2: Percentage share of total required calories supplied by European provisions, voyages by nationality, 1681-1807</t>
  </si>
  <si>
    <t>Jeune Reine</t>
  </si>
  <si>
    <t>8 J 10</t>
  </si>
  <si>
    <t>Saint François</t>
  </si>
  <si>
    <t>Biscuits, Beans</t>
  </si>
  <si>
    <t>Saint Jacques</t>
  </si>
  <si>
    <t>Mars</t>
  </si>
  <si>
    <t>Other Africa</t>
  </si>
  <si>
    <t>16 J 1</t>
  </si>
  <si>
    <t>Saint Laurent</t>
  </si>
  <si>
    <t>Biscuits, Beans, Rice</t>
  </si>
  <si>
    <t>Prince Grasse</t>
  </si>
  <si>
    <t>Saint Jean Baptiste</t>
  </si>
  <si>
    <t xml:space="preserve">8 J 11 </t>
  </si>
  <si>
    <t>Glaneuse</t>
  </si>
  <si>
    <t>Nymphe</t>
  </si>
  <si>
    <t>Madame</t>
  </si>
  <si>
    <t>Southeast Africa and Indian Ocean islands</t>
  </si>
  <si>
    <t>Fine</t>
  </si>
  <si>
    <t>Bailli de Suffren</t>
  </si>
  <si>
    <t>Passepartout</t>
  </si>
  <si>
    <t>Jeanne Thérèse</t>
  </si>
  <si>
    <t>101 J 27</t>
  </si>
  <si>
    <t>Aimable Aline</t>
  </si>
  <si>
    <t>Louis</t>
  </si>
  <si>
    <t>Lottery</t>
  </si>
  <si>
    <t>Enterprize</t>
  </si>
  <si>
    <t>Fortune</t>
  </si>
  <si>
    <t>Number</t>
  </si>
  <si>
    <t>Average of Total kcal taken on board in Europe</t>
  </si>
  <si>
    <t>Liverpool Record Office 147-leyland Account of the Lottery 1798</t>
  </si>
  <si>
    <t>Liverpool Record Office 147-leyland Account of the Lottery 1802</t>
  </si>
  <si>
    <t>Liverpool Record Office 147-leyland Account of the Enterprise 1804</t>
  </si>
  <si>
    <t>Liverpool Record Office 147-leyland Account of the Fortune 1805</t>
  </si>
  <si>
    <t>West Central Africa (North)</t>
  </si>
  <si>
    <t>million Kcal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</si>
</sst>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3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1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1" fontId="0" fillId="0" borderId="0" xfId="0" applyNumberFormat="1"/>
    <xf numFmtId="164" fontId="0" fillId="0" borderId="0" xfId="0" applyNumberFormat="1" applyFont="1" applyBorder="1"/>
    <xf numFmtId="1" fontId="0" fillId="0" borderId="0" xfId="0" applyNumberFormat="1" applyBorder="1"/>
    <xf numFmtId="1" fontId="0" fillId="0" borderId="0" xfId="0" applyNumberFormat="1" applyAlignment="1">
      <alignment wrapText="1"/>
    </xf>
    <xf numFmtId="0" fontId="4" fillId="2" borderId="0" xfId="0" applyFont="1" applyFill="1" applyAlignment="1">
      <alignment horizontal="left"/>
    </xf>
    <xf numFmtId="3" fontId="6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left"/>
    </xf>
    <xf numFmtId="1" fontId="4" fillId="2" borderId="0" xfId="0" applyNumberFormat="1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3" fontId="6" fillId="2" borderId="0" xfId="0" applyNumberFormat="1" applyFont="1" applyFill="1" applyAlignment="1">
      <alignment horizontal="left"/>
    </xf>
    <xf numFmtId="1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" fontId="7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4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3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5" xfId="1" applyNumberFormat="1" applyFont="1" applyBorder="1" applyAlignment="1">
      <alignment horizontal="center"/>
    </xf>
    <xf numFmtId="0" fontId="4" fillId="0" borderId="2" xfId="0" applyFont="1" applyBorder="1"/>
    <xf numFmtId="2" fontId="4" fillId="0" borderId="6" xfId="1" applyNumberFormat="1" applyFont="1" applyBorder="1" applyAlignment="1">
      <alignment horizontal="center"/>
    </xf>
    <xf numFmtId="9" fontId="4" fillId="0" borderId="0" xfId="1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9" fontId="4" fillId="0" borderId="2" xfId="1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40726832222895"/>
          <c:y val="6.2436507123429824E-2"/>
          <c:w val="0.68876688875429037"/>
          <c:h val="0.766867629735259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2">
                  <a:lumMod val="75000"/>
                </a:schemeClr>
              </a:solidFill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1.7465724476748098E-2"/>
                  <c:y val="0.3995058176783020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1.0281x - 5756.8
R² = 0.54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'FULL Appendix '!$R$4:$R$165</c:f>
              <c:numCache>
                <c:formatCode>#,##0</c:formatCode>
                <c:ptCount val="162"/>
                <c:pt idx="0">
                  <c:v>27125</c:v>
                </c:pt>
                <c:pt idx="1">
                  <c:v>48230</c:v>
                </c:pt>
                <c:pt idx="2">
                  <c:v>47232</c:v>
                </c:pt>
                <c:pt idx="3">
                  <c:v>92920</c:v>
                </c:pt>
                <c:pt idx="4">
                  <c:v>60042.5</c:v>
                </c:pt>
                <c:pt idx="5">
                  <c:v>64155</c:v>
                </c:pt>
                <c:pt idx="6">
                  <c:v>64648.5</c:v>
                </c:pt>
                <c:pt idx="7">
                  <c:v>68908</c:v>
                </c:pt>
                <c:pt idx="8">
                  <c:v>16562</c:v>
                </c:pt>
                <c:pt idx="9">
                  <c:v>145782</c:v>
                </c:pt>
                <c:pt idx="10">
                  <c:v>115368</c:v>
                </c:pt>
                <c:pt idx="11">
                  <c:v>92504</c:v>
                </c:pt>
                <c:pt idx="12">
                  <c:v>65510.5</c:v>
                </c:pt>
                <c:pt idx="13">
                  <c:v>68475</c:v>
                </c:pt>
                <c:pt idx="14">
                  <c:v>73840</c:v>
                </c:pt>
                <c:pt idx="15">
                  <c:v>81189</c:v>
                </c:pt>
                <c:pt idx="16">
                  <c:v>68234.5</c:v>
                </c:pt>
                <c:pt idx="17">
                  <c:v>15824</c:v>
                </c:pt>
                <c:pt idx="18">
                  <c:v>41832</c:v>
                </c:pt>
                <c:pt idx="19">
                  <c:v>43197</c:v>
                </c:pt>
                <c:pt idx="20">
                  <c:v>87630</c:v>
                </c:pt>
                <c:pt idx="21">
                  <c:v>44587.5</c:v>
                </c:pt>
                <c:pt idx="22">
                  <c:v>108667</c:v>
                </c:pt>
                <c:pt idx="23">
                  <c:v>32175</c:v>
                </c:pt>
                <c:pt idx="24">
                  <c:v>79660</c:v>
                </c:pt>
                <c:pt idx="25">
                  <c:v>1785</c:v>
                </c:pt>
                <c:pt idx="26">
                  <c:v>72240</c:v>
                </c:pt>
                <c:pt idx="27">
                  <c:v>54438</c:v>
                </c:pt>
                <c:pt idx="28">
                  <c:v>41374</c:v>
                </c:pt>
                <c:pt idx="29">
                  <c:v>68420</c:v>
                </c:pt>
                <c:pt idx="30">
                  <c:v>44208</c:v>
                </c:pt>
                <c:pt idx="31">
                  <c:v>68768</c:v>
                </c:pt>
                <c:pt idx="32">
                  <c:v>82894.5</c:v>
                </c:pt>
                <c:pt idx="33">
                  <c:v>84425</c:v>
                </c:pt>
                <c:pt idx="34">
                  <c:v>50685</c:v>
                </c:pt>
                <c:pt idx="35">
                  <c:v>59408</c:v>
                </c:pt>
                <c:pt idx="36">
                  <c:v>62014</c:v>
                </c:pt>
                <c:pt idx="37">
                  <c:v>92100</c:v>
                </c:pt>
                <c:pt idx="38">
                  <c:v>114450</c:v>
                </c:pt>
                <c:pt idx="39">
                  <c:v>92100</c:v>
                </c:pt>
                <c:pt idx="40">
                  <c:v>92867.5</c:v>
                </c:pt>
                <c:pt idx="41">
                  <c:v>46546.5</c:v>
                </c:pt>
                <c:pt idx="42">
                  <c:v>33148.5</c:v>
                </c:pt>
                <c:pt idx="43">
                  <c:v>34694</c:v>
                </c:pt>
                <c:pt idx="44">
                  <c:v>18755</c:v>
                </c:pt>
                <c:pt idx="45">
                  <c:v>42625</c:v>
                </c:pt>
                <c:pt idx="46">
                  <c:v>67711.5</c:v>
                </c:pt>
                <c:pt idx="47">
                  <c:v>17762</c:v>
                </c:pt>
                <c:pt idx="48">
                  <c:v>51150</c:v>
                </c:pt>
                <c:pt idx="49">
                  <c:v>46546.5</c:v>
                </c:pt>
                <c:pt idx="50">
                  <c:v>46125</c:v>
                </c:pt>
                <c:pt idx="51">
                  <c:v>22324.5</c:v>
                </c:pt>
                <c:pt idx="52">
                  <c:v>36686</c:v>
                </c:pt>
                <c:pt idx="53">
                  <c:v>10522.5</c:v>
                </c:pt>
                <c:pt idx="54">
                  <c:v>34100</c:v>
                </c:pt>
                <c:pt idx="55">
                  <c:v>48081</c:v>
                </c:pt>
                <c:pt idx="56">
                  <c:v>46125</c:v>
                </c:pt>
                <c:pt idx="57">
                  <c:v>43726.5</c:v>
                </c:pt>
                <c:pt idx="58">
                  <c:v>55350</c:v>
                </c:pt>
                <c:pt idx="59">
                  <c:v>34030</c:v>
                </c:pt>
                <c:pt idx="60">
                  <c:v>102582</c:v>
                </c:pt>
                <c:pt idx="61">
                  <c:v>109972.5</c:v>
                </c:pt>
                <c:pt idx="62">
                  <c:v>55753.5</c:v>
                </c:pt>
                <c:pt idx="63">
                  <c:v>66576</c:v>
                </c:pt>
                <c:pt idx="64">
                  <c:v>10703</c:v>
                </c:pt>
                <c:pt idx="65">
                  <c:v>50540</c:v>
                </c:pt>
                <c:pt idx="66">
                  <c:v>69131.5</c:v>
                </c:pt>
                <c:pt idx="67">
                  <c:v>30504.5</c:v>
                </c:pt>
                <c:pt idx="68">
                  <c:v>32412</c:v>
                </c:pt>
                <c:pt idx="69">
                  <c:v>58843</c:v>
                </c:pt>
                <c:pt idx="70">
                  <c:v>32490</c:v>
                </c:pt>
                <c:pt idx="71">
                  <c:v>29241</c:v>
                </c:pt>
                <c:pt idx="72">
                  <c:v>61731</c:v>
                </c:pt>
                <c:pt idx="73">
                  <c:v>46930</c:v>
                </c:pt>
                <c:pt idx="74">
                  <c:v>29602</c:v>
                </c:pt>
                <c:pt idx="75">
                  <c:v>30143.5</c:v>
                </c:pt>
                <c:pt idx="76">
                  <c:v>64077.5</c:v>
                </c:pt>
                <c:pt idx="77">
                  <c:v>34295</c:v>
                </c:pt>
                <c:pt idx="78">
                  <c:v>31768</c:v>
                </c:pt>
                <c:pt idx="79">
                  <c:v>62814</c:v>
                </c:pt>
                <c:pt idx="80">
                  <c:v>65882.5</c:v>
                </c:pt>
                <c:pt idx="81">
                  <c:v>43861.5</c:v>
                </c:pt>
                <c:pt idx="82">
                  <c:v>45125</c:v>
                </c:pt>
                <c:pt idx="83">
                  <c:v>43139.5</c:v>
                </c:pt>
                <c:pt idx="84">
                  <c:v>37905</c:v>
                </c:pt>
                <c:pt idx="85">
                  <c:v>43861.5</c:v>
                </c:pt>
                <c:pt idx="86">
                  <c:v>42959</c:v>
                </c:pt>
                <c:pt idx="87">
                  <c:v>25450.5</c:v>
                </c:pt>
                <c:pt idx="88">
                  <c:v>75990.5</c:v>
                </c:pt>
                <c:pt idx="89">
                  <c:v>42598</c:v>
                </c:pt>
                <c:pt idx="90">
                  <c:v>38085.5</c:v>
                </c:pt>
                <c:pt idx="91">
                  <c:v>37905</c:v>
                </c:pt>
                <c:pt idx="92">
                  <c:v>33039.5</c:v>
                </c:pt>
                <c:pt idx="93">
                  <c:v>45149</c:v>
                </c:pt>
                <c:pt idx="94">
                  <c:v>46506</c:v>
                </c:pt>
                <c:pt idx="95">
                  <c:v>68022.5</c:v>
                </c:pt>
                <c:pt idx="96">
                  <c:v>53670.5</c:v>
                </c:pt>
                <c:pt idx="97">
                  <c:v>43504.5</c:v>
                </c:pt>
                <c:pt idx="98">
                  <c:v>59202</c:v>
                </c:pt>
                <c:pt idx="99">
                  <c:v>37225.5</c:v>
                </c:pt>
                <c:pt idx="100">
                  <c:v>114218</c:v>
                </c:pt>
                <c:pt idx="101">
                  <c:v>56959.5</c:v>
                </c:pt>
                <c:pt idx="102">
                  <c:v>23590</c:v>
                </c:pt>
                <c:pt idx="103">
                  <c:v>20930</c:v>
                </c:pt>
                <c:pt idx="104">
                  <c:v>40086</c:v>
                </c:pt>
                <c:pt idx="105">
                  <c:v>41710.5</c:v>
                </c:pt>
                <c:pt idx="106">
                  <c:v>50232</c:v>
                </c:pt>
                <c:pt idx="107">
                  <c:v>47242</c:v>
                </c:pt>
                <c:pt idx="108">
                  <c:v>30536</c:v>
                </c:pt>
                <c:pt idx="109">
                  <c:v>55165.5</c:v>
                </c:pt>
                <c:pt idx="110">
                  <c:v>43504.5</c:v>
                </c:pt>
                <c:pt idx="111">
                  <c:v>21827</c:v>
                </c:pt>
                <c:pt idx="112">
                  <c:v>55464.5</c:v>
                </c:pt>
                <c:pt idx="113">
                  <c:v>34534.5</c:v>
                </c:pt>
                <c:pt idx="114">
                  <c:v>55614</c:v>
                </c:pt>
                <c:pt idx="115">
                  <c:v>45448</c:v>
                </c:pt>
                <c:pt idx="116">
                  <c:v>61594</c:v>
                </c:pt>
                <c:pt idx="117">
                  <c:v>35880</c:v>
                </c:pt>
                <c:pt idx="118">
                  <c:v>36328.5</c:v>
                </c:pt>
                <c:pt idx="119">
                  <c:v>49036</c:v>
                </c:pt>
                <c:pt idx="120">
                  <c:v>48737</c:v>
                </c:pt>
                <c:pt idx="121">
                  <c:v>53670.5</c:v>
                </c:pt>
                <c:pt idx="122">
                  <c:v>17569.5</c:v>
                </c:pt>
                <c:pt idx="123">
                  <c:v>8568</c:v>
                </c:pt>
                <c:pt idx="124">
                  <c:v>56810</c:v>
                </c:pt>
                <c:pt idx="125">
                  <c:v>29900</c:v>
                </c:pt>
                <c:pt idx="126">
                  <c:v>49783.5</c:v>
                </c:pt>
                <c:pt idx="127">
                  <c:v>53670.5</c:v>
                </c:pt>
                <c:pt idx="128">
                  <c:v>35132.5</c:v>
                </c:pt>
                <c:pt idx="129">
                  <c:v>89102</c:v>
                </c:pt>
                <c:pt idx="130">
                  <c:v>23322</c:v>
                </c:pt>
                <c:pt idx="131">
                  <c:v>62192</c:v>
                </c:pt>
                <c:pt idx="132">
                  <c:v>36435</c:v>
                </c:pt>
                <c:pt idx="133">
                  <c:v>36567</c:v>
                </c:pt>
                <c:pt idx="134">
                  <c:v>51577.5</c:v>
                </c:pt>
                <c:pt idx="135">
                  <c:v>29070</c:v>
                </c:pt>
                <c:pt idx="136">
                  <c:v>57109</c:v>
                </c:pt>
                <c:pt idx="137">
                  <c:v>59800</c:v>
                </c:pt>
                <c:pt idx="138">
                  <c:v>59800</c:v>
                </c:pt>
                <c:pt idx="139">
                  <c:v>46494.5</c:v>
                </c:pt>
                <c:pt idx="140">
                  <c:v>61812</c:v>
                </c:pt>
                <c:pt idx="141">
                  <c:v>65546.5</c:v>
                </c:pt>
                <c:pt idx="142">
                  <c:v>42381</c:v>
                </c:pt>
                <c:pt idx="143">
                  <c:v>95910</c:v>
                </c:pt>
                <c:pt idx="144">
                  <c:v>74572.5</c:v>
                </c:pt>
                <c:pt idx="145">
                  <c:v>92494</c:v>
                </c:pt>
                <c:pt idx="146">
                  <c:v>106158.5</c:v>
                </c:pt>
                <c:pt idx="147">
                  <c:v>68015</c:v>
                </c:pt>
                <c:pt idx="148">
                  <c:v>85054.5</c:v>
                </c:pt>
                <c:pt idx="149">
                  <c:v>34100</c:v>
                </c:pt>
                <c:pt idx="150">
                  <c:v>62560</c:v>
                </c:pt>
                <c:pt idx="151">
                  <c:v>50676</c:v>
                </c:pt>
                <c:pt idx="152">
                  <c:v>41715</c:v>
                </c:pt>
                <c:pt idx="153">
                  <c:v>50344</c:v>
                </c:pt>
                <c:pt idx="154">
                  <c:v>62100</c:v>
                </c:pt>
                <c:pt idx="155">
                  <c:v>51731</c:v>
                </c:pt>
                <c:pt idx="156">
                  <c:v>50778</c:v>
                </c:pt>
                <c:pt idx="157">
                  <c:v>53766</c:v>
                </c:pt>
                <c:pt idx="158">
                  <c:v>64860</c:v>
                </c:pt>
                <c:pt idx="159">
                  <c:v>64630</c:v>
                </c:pt>
                <c:pt idx="160">
                  <c:v>62572.5</c:v>
                </c:pt>
                <c:pt idx="161">
                  <c:v>71842.5</c:v>
                </c:pt>
              </c:numCache>
            </c:numRef>
          </c:xVal>
          <c:yVal>
            <c:numRef>
              <c:f>'FULL Appendix '!$Y$4:$Y$165</c:f>
              <c:numCache>
                <c:formatCode>#,##0</c:formatCode>
                <c:ptCount val="162"/>
                <c:pt idx="0">
                  <c:v>17426.351239028569</c:v>
                </c:pt>
                <c:pt idx="1">
                  <c:v>50766.618499999997</c:v>
                </c:pt>
                <c:pt idx="2">
                  <c:v>28022.3328</c:v>
                </c:pt>
                <c:pt idx="3">
                  <c:v>43639.906000000003</c:v>
                </c:pt>
                <c:pt idx="4">
                  <c:v>41947.753500000006</c:v>
                </c:pt>
                <c:pt idx="5">
                  <c:v>104819.54609999999</c:v>
                </c:pt>
                <c:pt idx="7">
                  <c:v>69599.675000000003</c:v>
                </c:pt>
                <c:pt idx="32">
                  <c:v>90050.415999999997</c:v>
                </c:pt>
                <c:pt idx="34">
                  <c:v>57601.177000000003</c:v>
                </c:pt>
                <c:pt idx="35">
                  <c:v>59523.103999999999</c:v>
                </c:pt>
                <c:pt idx="38">
                  <c:v>101613.6865</c:v>
                </c:pt>
                <c:pt idx="40">
                  <c:v>141274.81150000001</c:v>
                </c:pt>
                <c:pt idx="43">
                  <c:v>16517.246599999999</c:v>
                </c:pt>
                <c:pt idx="45">
                  <c:v>43269.389799999997</c:v>
                </c:pt>
                <c:pt idx="46">
                  <c:v>57567.325660000002</c:v>
                </c:pt>
                <c:pt idx="48">
                  <c:v>37555.117119999995</c:v>
                </c:pt>
                <c:pt idx="49">
                  <c:v>35459.808960000002</c:v>
                </c:pt>
                <c:pt idx="52">
                  <c:v>13550.592400000001</c:v>
                </c:pt>
                <c:pt idx="53">
                  <c:v>17096.277999999998</c:v>
                </c:pt>
                <c:pt idx="55">
                  <c:v>35794.341780000002</c:v>
                </c:pt>
                <c:pt idx="57">
                  <c:v>22403.265499999998</c:v>
                </c:pt>
                <c:pt idx="58">
                  <c:v>21335.820800000001</c:v>
                </c:pt>
                <c:pt idx="59">
                  <c:v>22238.499919999998</c:v>
                </c:pt>
                <c:pt idx="60">
                  <c:v>82679.051999999996</c:v>
                </c:pt>
                <c:pt idx="62">
                  <c:v>72177.337360000005</c:v>
                </c:pt>
                <c:pt idx="149">
                  <c:v>43122.632819999999</c:v>
                </c:pt>
                <c:pt idx="154">
                  <c:v>108574.06150000001</c:v>
                </c:pt>
                <c:pt idx="158">
                  <c:v>47510.22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B-42EF-A0DE-AB1CD1493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35968"/>
        <c:axId val="90850048"/>
      </c:scatterChart>
      <c:valAx>
        <c:axId val="90835968"/>
        <c:scaling>
          <c:orientation val="minMax"/>
          <c:max val="15000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90850048"/>
        <c:crosses val="autoZero"/>
        <c:crossBetween val="midCat"/>
        <c:majorUnit val="25000"/>
      </c:valAx>
      <c:valAx>
        <c:axId val="90850048"/>
        <c:scaling>
          <c:orientation val="minMax"/>
          <c:max val="1500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0835968"/>
        <c:crosses val="autoZero"/>
        <c:crossBetween val="midCat"/>
        <c:majorUnit val="25000"/>
      </c:valAx>
    </c:plotArea>
    <c:plotVisOnly val="1"/>
    <c:dispBlanksAs val="gap"/>
    <c:showDLblsOverMax val="0"/>
  </c:chart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280011613025796E-2"/>
          <c:y val="0.17704811775309245"/>
          <c:w val="0.83385286715703755"/>
          <c:h val="0.648757253462678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Figure 2 EREH Paper'!$A$7</c:f>
              <c:strCache>
                <c:ptCount val="1"/>
                <c:pt idx="0">
                  <c:v>1681-1720</c:v>
                </c:pt>
              </c:strCache>
            </c:strRef>
          </c:tx>
          <c:invertIfNegative val="0"/>
          <c:cat>
            <c:strRef>
              <c:f>' Figure 2 EREH Paper'!$B$3:$E$3</c:f>
              <c:strCache>
                <c:ptCount val="4"/>
                <c:pt idx="0">
                  <c:v>British</c:v>
                </c:pt>
                <c:pt idx="1">
                  <c:v>French</c:v>
                </c:pt>
                <c:pt idx="2">
                  <c:v>Dutch</c:v>
                </c:pt>
                <c:pt idx="3">
                  <c:v>Danish</c:v>
                </c:pt>
              </c:strCache>
            </c:strRef>
          </c:cat>
          <c:val>
            <c:numRef>
              <c:f>' Figure 2 EREH Paper'!$B$7:$E$7</c:f>
              <c:numCache>
                <c:formatCode>General</c:formatCode>
                <c:ptCount val="4"/>
                <c:pt idx="0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0-49D6-9289-072B1B84D0E2}"/>
            </c:ext>
          </c:extLst>
        </c:ser>
        <c:ser>
          <c:idx val="1"/>
          <c:order val="1"/>
          <c:tx>
            <c:strRef>
              <c:f>' Figure 2 EREH Paper'!$A$8</c:f>
              <c:strCache>
                <c:ptCount val="1"/>
                <c:pt idx="0">
                  <c:v>1721-1750</c:v>
                </c:pt>
              </c:strCache>
            </c:strRef>
          </c:tx>
          <c:invertIfNegative val="0"/>
          <c:cat>
            <c:strRef>
              <c:f>' Figure 2 EREH Paper'!$B$3:$E$3</c:f>
              <c:strCache>
                <c:ptCount val="4"/>
                <c:pt idx="0">
                  <c:v>British</c:v>
                </c:pt>
                <c:pt idx="1">
                  <c:v>French</c:v>
                </c:pt>
                <c:pt idx="2">
                  <c:v>Dutch</c:v>
                </c:pt>
                <c:pt idx="3">
                  <c:v>Danish</c:v>
                </c:pt>
              </c:strCache>
            </c:strRef>
          </c:cat>
          <c:val>
            <c:numRef>
              <c:f>' Figure 2 EREH Paper'!$B$8:$E$8</c:f>
              <c:numCache>
                <c:formatCode>General</c:formatCode>
                <c:ptCount val="4"/>
                <c:pt idx="0">
                  <c:v>4.8</c:v>
                </c:pt>
                <c:pt idx="1">
                  <c:v>44.1</c:v>
                </c:pt>
                <c:pt idx="2">
                  <c:v>83.6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80-49D6-9289-072B1B84D0E2}"/>
            </c:ext>
          </c:extLst>
        </c:ser>
        <c:ser>
          <c:idx val="2"/>
          <c:order val="2"/>
          <c:tx>
            <c:strRef>
              <c:f>' Figure 2 EREH Paper'!$A$9</c:f>
              <c:strCache>
                <c:ptCount val="1"/>
                <c:pt idx="0">
                  <c:v>1751-1780</c:v>
                </c:pt>
              </c:strCache>
            </c:strRef>
          </c:tx>
          <c:invertIfNegative val="0"/>
          <c:cat>
            <c:strRef>
              <c:f>' Figure 2 EREH Paper'!$B$3:$E$3</c:f>
              <c:strCache>
                <c:ptCount val="4"/>
                <c:pt idx="0">
                  <c:v>British</c:v>
                </c:pt>
                <c:pt idx="1">
                  <c:v>French</c:v>
                </c:pt>
                <c:pt idx="2">
                  <c:v>Dutch</c:v>
                </c:pt>
                <c:pt idx="3">
                  <c:v>Danish</c:v>
                </c:pt>
              </c:strCache>
            </c:strRef>
          </c:cat>
          <c:val>
            <c:numRef>
              <c:f>' Figure 2 EREH Paper'!$B$9:$E$9</c:f>
              <c:numCache>
                <c:formatCode>General</c:formatCode>
                <c:ptCount val="4"/>
                <c:pt idx="0">
                  <c:v>24.7</c:v>
                </c:pt>
                <c:pt idx="1">
                  <c:v>89.94</c:v>
                </c:pt>
                <c:pt idx="2">
                  <c:v>92.9</c:v>
                </c:pt>
                <c:pt idx="3">
                  <c:v>64.599999999999994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80-49D6-9289-072B1B84D0E2}"/>
            </c:ext>
          </c:extLst>
        </c:ser>
        <c:ser>
          <c:idx val="3"/>
          <c:order val="3"/>
          <c:tx>
            <c:strRef>
              <c:f>' Figure 2 EREH Paper'!$A$10</c:f>
              <c:strCache>
                <c:ptCount val="1"/>
                <c:pt idx="0">
                  <c:v>1781-1807</c:v>
                </c:pt>
              </c:strCache>
            </c:strRef>
          </c:tx>
          <c:invertIfNegative val="0"/>
          <c:cat>
            <c:strRef>
              <c:f>' Figure 2 EREH Paper'!$B$3:$E$3</c:f>
              <c:strCache>
                <c:ptCount val="4"/>
                <c:pt idx="0">
                  <c:v>British</c:v>
                </c:pt>
                <c:pt idx="1">
                  <c:v>French</c:v>
                </c:pt>
                <c:pt idx="2">
                  <c:v>Dutch</c:v>
                </c:pt>
                <c:pt idx="3">
                  <c:v>Danish</c:v>
                </c:pt>
              </c:strCache>
            </c:strRef>
          </c:cat>
          <c:val>
            <c:numRef>
              <c:f>' Figure 2 EREH Paper'!$B$10:$E$10</c:f>
              <c:numCache>
                <c:formatCode>General</c:formatCode>
                <c:ptCount val="4"/>
                <c:pt idx="0">
                  <c:v>34.200000000000003</c:v>
                </c:pt>
                <c:pt idx="1">
                  <c:v>92.81</c:v>
                </c:pt>
                <c:pt idx="2">
                  <c:v>139.30000000000001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80-49D6-9289-072B1B84D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axId val="90930560"/>
        <c:axId val="90932352"/>
      </c:barChart>
      <c:catAx>
        <c:axId val="9093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0932352"/>
        <c:crosses val="autoZero"/>
        <c:auto val="1"/>
        <c:lblAlgn val="ctr"/>
        <c:lblOffset val="100"/>
        <c:noMultiLvlLbl val="0"/>
      </c:catAx>
      <c:valAx>
        <c:axId val="9093235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930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7170499071918576E-2"/>
          <c:y val="0.92032430905502038"/>
          <c:w val="0.8143425898923129"/>
          <c:h val="7.853783902012248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700" cy="60452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0.03624</cdr:x>
      <cdr:y>0.09186</cdr:y>
    </cdr:from>
    <cdr:to>
      <cdr:x>0.07863</cdr:x>
      <cdr:y>0.77428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530347" y="2422529"/>
          <a:ext cx="4127502" cy="393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2000">
              <a:latin typeface="Times New Roman" panose="02020603050405020304" pitchFamily="18" charset="0"/>
              <a:cs typeface="Times New Roman" panose="02020603050405020304" pitchFamily="18" charset="0"/>
            </a:rPr>
            <a:t>Actual </a:t>
          </a:r>
          <a:r>
            <a:rPr lang="en-GB" sz="2000" baseline="0">
              <a:latin typeface="Times New Roman" panose="02020603050405020304" pitchFamily="18" charset="0"/>
              <a:cs typeface="Times New Roman" panose="02020603050405020304" pitchFamily="18" charset="0"/>
            </a:rPr>
            <a:t>no.</a:t>
          </a:r>
          <a:r>
            <a:rPr lang="en-GB" sz="2000">
              <a:latin typeface="Times New Roman" panose="02020603050405020304" pitchFamily="18" charset="0"/>
              <a:cs typeface="Times New Roman" panose="02020603050405020304" pitchFamily="18" charset="0"/>
            </a:rPr>
            <a:t> of day rations</a:t>
          </a:r>
          <a:r>
            <a:rPr lang="en-GB" sz="2000" baseline="0">
              <a:latin typeface="Times New Roman" panose="02020603050405020304" pitchFamily="18" charset="0"/>
              <a:cs typeface="Times New Roman" panose="02020603050405020304" pitchFamily="18" charset="0"/>
            </a:rPr>
            <a:t> o</a:t>
          </a:r>
          <a:r>
            <a:rPr lang="en-GB" sz="2000">
              <a:latin typeface="Times New Roman" panose="02020603050405020304" pitchFamily="18" charset="0"/>
              <a:cs typeface="Times New Roman" panose="02020603050405020304" pitchFamily="18" charset="0"/>
            </a:rPr>
            <a:t>bserved </a:t>
          </a:r>
        </a:p>
      </cdr:txBody>
    </cdr:sp>
  </cdr:relSizeAnchor>
  <cdr:relSizeAnchor xmlns:cdr="http://schemas.openxmlformats.org/drawingml/2006/chartDrawing">
    <cdr:from>
      <cdr:x>0.36581</cdr:x>
      <cdr:y>0.91339</cdr:y>
    </cdr:from>
    <cdr:to>
      <cdr:x>0.74188</cdr:x>
      <cdr:y>0.98163</cdr:y>
    </cdr:to>
    <cdr:sp macro="" textlink="">
      <cdr:nvSpPr>
        <cdr:cNvPr id="3" name="TextBox 1"/>
        <cdr:cNvSpPr txBox="1"/>
      </cdr:nvSpPr>
      <cdr:spPr>
        <a:xfrm xmlns:a="http://schemas.openxmlformats.org/drawingml/2006/main" rot="10800000" flipV="1">
          <a:off x="3397246" y="5524499"/>
          <a:ext cx="3492503" cy="412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000">
              <a:latin typeface="Times New Roman" panose="02020603050405020304" pitchFamily="18" charset="0"/>
              <a:cs typeface="Times New Roman" panose="02020603050405020304" pitchFamily="18" charset="0"/>
            </a:rPr>
            <a:t>Predicted</a:t>
          </a:r>
          <a:r>
            <a:rPr lang="en-GB" sz="2000" baseline="0">
              <a:latin typeface="Times New Roman" panose="02020603050405020304" pitchFamily="18" charset="0"/>
              <a:cs typeface="Times New Roman" panose="02020603050405020304" pitchFamily="18" charset="0"/>
            </a:rPr>
            <a:t> n</a:t>
          </a:r>
          <a:r>
            <a:rPr lang="en-GB" sz="2000">
              <a:latin typeface="Times New Roman" panose="02020603050405020304" pitchFamily="18" charset="0"/>
              <a:cs typeface="Times New Roman" panose="02020603050405020304" pitchFamily="18" charset="0"/>
            </a:rPr>
            <a:t>o. of day rations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1</xdr:row>
      <xdr:rowOff>96202</xdr:rowOff>
    </xdr:from>
    <xdr:to>
      <xdr:col>13</xdr:col>
      <xdr:colOff>120015</xdr:colOff>
      <xdr:row>17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97"/>
  <sheetViews>
    <sheetView tabSelected="1" zoomScale="60" zoomScaleNormal="60" workbookViewId="0">
      <pane xSplit="4" ySplit="3" topLeftCell="R4" activePane="bottomRight" state="frozen"/>
      <selection pane="topRight" activeCell="E1" sqref="E1"/>
      <selection pane="bottomLeft" activeCell="A4" sqref="A4"/>
      <selection pane="bottomRight" activeCell="A4" sqref="A4:A190"/>
    </sheetView>
  </sheetViews>
  <sheetFormatPr defaultColWidth="8.88671875" defaultRowHeight="13.8" x14ac:dyDescent="0.25"/>
  <cols>
    <col min="1" max="1" width="5.44140625" style="2" customWidth="1"/>
    <col min="2" max="2" width="9" style="2" bestFit="1" customWidth="1"/>
    <col min="3" max="3" width="28.109375" style="2" bestFit="1" customWidth="1"/>
    <col min="4" max="4" width="10.44140625" style="2" customWidth="1"/>
    <col min="5" max="5" width="8.33203125" style="2" customWidth="1"/>
    <col min="6" max="6" width="14.109375" style="2" customWidth="1"/>
    <col min="7" max="7" width="27.33203125" style="2" customWidth="1"/>
    <col min="8" max="8" width="16.44140625" style="14" customWidth="1"/>
    <col min="9" max="9" width="17.5546875" style="14" customWidth="1"/>
    <col min="10" max="10" width="26.6640625" style="2" customWidth="1"/>
    <col min="11" max="11" width="17" style="2" customWidth="1"/>
    <col min="12" max="12" width="20" style="2" customWidth="1"/>
    <col min="13" max="13" width="12.109375" style="2" customWidth="1"/>
    <col min="14" max="14" width="22.109375" style="2" customWidth="1"/>
    <col min="15" max="15" width="15.6640625" style="2" customWidth="1"/>
    <col min="16" max="16" width="16.44140625" style="2" customWidth="1"/>
    <col min="17" max="17" width="24" style="2" customWidth="1"/>
    <col min="18" max="18" width="19.33203125" style="2" customWidth="1"/>
    <col min="19" max="19" width="17.88671875" style="2" customWidth="1"/>
    <col min="20" max="20" width="18" style="2" customWidth="1"/>
    <col min="21" max="25" width="15.44140625" style="2" customWidth="1"/>
    <col min="26" max="26" width="15.6640625" style="2" customWidth="1"/>
    <col min="27" max="27" width="14.88671875" style="2" customWidth="1"/>
    <col min="28" max="28" width="19.109375" style="2" customWidth="1"/>
    <col min="29" max="29" width="21.5546875" style="2" customWidth="1"/>
    <col min="30" max="30" width="49.33203125" style="2" customWidth="1"/>
    <col min="31" max="32" width="8.88671875" style="2"/>
    <col min="33" max="34" width="9" style="2" bestFit="1" customWidth="1"/>
    <col min="35" max="35" width="9" style="2" customWidth="1"/>
    <col min="36" max="36" width="9" style="2" bestFit="1" customWidth="1"/>
    <col min="37" max="37" width="13.33203125" style="2" bestFit="1" customWidth="1"/>
    <col min="38" max="39" width="9" style="2" bestFit="1" customWidth="1"/>
    <col min="40" max="40" width="12" style="2" bestFit="1" customWidth="1"/>
    <col min="41" max="42" width="9" style="2" bestFit="1" customWidth="1"/>
    <col min="43" max="43" width="12" style="2" bestFit="1" customWidth="1"/>
    <col min="44" max="44" width="9" style="2" bestFit="1" customWidth="1"/>
    <col min="45" max="45" width="12" style="2" bestFit="1" customWidth="1"/>
    <col min="46" max="46" width="10.6640625" style="2" bestFit="1" customWidth="1"/>
    <col min="47" max="47" width="10" style="2" customWidth="1"/>
    <col min="48" max="51" width="8.88671875" style="2"/>
    <col min="52" max="52" width="10" style="2" bestFit="1" customWidth="1"/>
    <col min="53" max="54" width="8.88671875" style="2"/>
    <col min="55" max="55" width="10" style="2" bestFit="1" customWidth="1"/>
    <col min="56" max="16384" width="8.88671875" style="2"/>
  </cols>
  <sheetData>
    <row r="1" spans="1:30" x14ac:dyDescent="0.25">
      <c r="G1" s="52" t="s">
        <v>8</v>
      </c>
      <c r="H1" s="52"/>
      <c r="I1" s="52"/>
      <c r="J1" s="52" t="s">
        <v>9</v>
      </c>
      <c r="K1" s="52"/>
      <c r="L1" s="52"/>
    </row>
    <row r="2" spans="1:30" s="4" customFormat="1" ht="102" customHeight="1" thickBot="1" x14ac:dyDescent="0.3">
      <c r="A2" s="3" t="s">
        <v>298</v>
      </c>
      <c r="B2" s="3" t="s">
        <v>1</v>
      </c>
      <c r="C2" s="3" t="s">
        <v>139</v>
      </c>
      <c r="D2" s="3" t="s">
        <v>140</v>
      </c>
      <c r="E2" s="3" t="s">
        <v>141</v>
      </c>
      <c r="F2" s="3" t="s">
        <v>249</v>
      </c>
      <c r="G2" s="3" t="s">
        <v>250</v>
      </c>
      <c r="H2" s="11" t="s">
        <v>3</v>
      </c>
      <c r="I2" s="11" t="s">
        <v>4</v>
      </c>
      <c r="J2" s="3" t="s">
        <v>5</v>
      </c>
      <c r="K2" s="3" t="s">
        <v>6</v>
      </c>
      <c r="L2" s="3" t="s">
        <v>7</v>
      </c>
      <c r="M2" s="3" t="s">
        <v>2</v>
      </c>
      <c r="N2" s="3" t="s">
        <v>10</v>
      </c>
      <c r="O2" s="3" t="s">
        <v>253</v>
      </c>
      <c r="P2" s="3" t="s">
        <v>254</v>
      </c>
      <c r="Q2" s="3" t="s">
        <v>255</v>
      </c>
      <c r="R2" s="3" t="s">
        <v>251</v>
      </c>
      <c r="S2" s="3" t="s">
        <v>252</v>
      </c>
      <c r="T2" s="3" t="s">
        <v>263</v>
      </c>
      <c r="U2" s="3" t="s">
        <v>234</v>
      </c>
      <c r="V2" s="3" t="s">
        <v>236</v>
      </c>
      <c r="W2" s="3" t="s">
        <v>237</v>
      </c>
      <c r="X2" s="3" t="s">
        <v>238</v>
      </c>
      <c r="Y2" s="3" t="s">
        <v>264</v>
      </c>
      <c r="Z2" s="3" t="s">
        <v>241</v>
      </c>
      <c r="AA2" s="3" t="s">
        <v>242</v>
      </c>
      <c r="AB2" s="3" t="s">
        <v>243</v>
      </c>
      <c r="AC2" s="3" t="s">
        <v>244</v>
      </c>
      <c r="AD2" s="3" t="s">
        <v>0</v>
      </c>
    </row>
    <row r="3" spans="1:30" ht="17.25" customHeight="1" thickBot="1" x14ac:dyDescent="0.3">
      <c r="A3" s="5">
        <v>0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12">
        <v>7</v>
      </c>
      <c r="I3" s="12">
        <v>8</v>
      </c>
      <c r="J3" s="5">
        <v>9</v>
      </c>
      <c r="K3" s="5">
        <v>10</v>
      </c>
      <c r="L3" s="5">
        <v>11</v>
      </c>
      <c r="M3" s="5">
        <v>12</v>
      </c>
      <c r="N3" s="5">
        <v>13</v>
      </c>
      <c r="O3" s="5">
        <v>14</v>
      </c>
      <c r="P3" s="5" t="s">
        <v>239</v>
      </c>
      <c r="Q3" s="5" t="s">
        <v>240</v>
      </c>
      <c r="R3" s="5">
        <v>16</v>
      </c>
      <c r="S3" s="5">
        <v>17</v>
      </c>
      <c r="T3" s="5">
        <v>18</v>
      </c>
      <c r="U3" s="5">
        <v>19</v>
      </c>
      <c r="V3" s="5">
        <v>20</v>
      </c>
      <c r="W3" s="5">
        <v>21</v>
      </c>
      <c r="X3" s="5">
        <v>22</v>
      </c>
      <c r="Y3" s="5">
        <v>23</v>
      </c>
      <c r="Z3" s="5">
        <v>24</v>
      </c>
      <c r="AA3" s="5">
        <v>25</v>
      </c>
      <c r="AB3" s="5">
        <v>26</v>
      </c>
      <c r="AC3" s="5">
        <v>27</v>
      </c>
      <c r="AD3" s="5">
        <v>28</v>
      </c>
    </row>
    <row r="4" spans="1:30" x14ac:dyDescent="0.25">
      <c r="A4" s="2">
        <v>1</v>
      </c>
      <c r="B4" s="2">
        <v>35161</v>
      </c>
      <c r="C4" s="2" t="s">
        <v>132</v>
      </c>
      <c r="D4" s="2">
        <v>1755</v>
      </c>
      <c r="E4" s="2" t="s">
        <v>248</v>
      </c>
      <c r="G4" s="2" t="s">
        <v>165</v>
      </c>
      <c r="H4" s="13">
        <v>27137410.240914281</v>
      </c>
      <c r="I4" s="13">
        <v>16385652.508571425</v>
      </c>
      <c r="J4" s="2" t="s">
        <v>142</v>
      </c>
      <c r="K4" s="6">
        <v>7715292.2371428572</v>
      </c>
      <c r="L4" s="6">
        <v>153155.52142857143</v>
      </c>
      <c r="M4" s="8">
        <v>125</v>
      </c>
      <c r="N4" s="2" t="s">
        <v>12</v>
      </c>
      <c r="P4" s="2">
        <v>134</v>
      </c>
      <c r="Q4" s="2">
        <v>150</v>
      </c>
      <c r="R4" s="6">
        <f t="shared" ref="R4:R34" si="0">(P4/2+Q4)*M4</f>
        <v>27125</v>
      </c>
      <c r="S4" s="6">
        <f t="shared" ref="S4:S34" si="1">R4*2000</f>
        <v>54250000</v>
      </c>
      <c r="T4" s="6">
        <f t="shared" ref="T4:T34" si="2">R4*40</f>
        <v>1085000</v>
      </c>
      <c r="U4" s="6">
        <f t="shared" ref="U4:U9" si="3">SUM(K4/2000)</f>
        <v>3857.6461185714284</v>
      </c>
      <c r="V4" s="6">
        <f t="shared" ref="V4:V9" si="4">SUM(L4/40)</f>
        <v>3828.8880357142857</v>
      </c>
      <c r="W4" s="6">
        <f t="shared" ref="W4:W11" si="5">SUM(H4/2000)</f>
        <v>13568.70512045714</v>
      </c>
      <c r="X4" s="6">
        <f t="shared" ref="X4:X11" si="6">SUM(I4/40)</f>
        <v>409641.31271428562</v>
      </c>
      <c r="Y4" s="6">
        <f t="shared" ref="Y4:Y9" si="7">U4+W4</f>
        <v>17426.351239028569</v>
      </c>
      <c r="Z4" s="7">
        <f t="shared" ref="Z4:AA9" si="8">(W4/(U4+W4))*100</f>
        <v>77.863144925417714</v>
      </c>
      <c r="AA4" s="7">
        <f t="shared" si="8"/>
        <v>99.073962759887166</v>
      </c>
      <c r="AB4" s="7">
        <f t="shared" ref="AB4:AC11" si="9">(H4/S4)*100</f>
        <v>50.022876020118488</v>
      </c>
      <c r="AC4" s="7">
        <f t="shared" si="9"/>
        <v>1510.1983878867673</v>
      </c>
      <c r="AD4" s="2" t="s">
        <v>13</v>
      </c>
    </row>
    <row r="5" spans="1:30" x14ac:dyDescent="0.25">
      <c r="A5" s="2">
        <v>2</v>
      </c>
      <c r="B5" s="2">
        <v>35181</v>
      </c>
      <c r="C5" s="2" t="s">
        <v>11</v>
      </c>
      <c r="D5" s="2">
        <v>1768</v>
      </c>
      <c r="E5" s="2" t="s">
        <v>248</v>
      </c>
      <c r="G5" s="2" t="s">
        <v>162</v>
      </c>
      <c r="H5" s="13">
        <v>76287768</v>
      </c>
      <c r="I5" s="13">
        <v>2935785.6</v>
      </c>
      <c r="J5" s="2" t="s">
        <v>142</v>
      </c>
      <c r="K5" s="6">
        <v>25245469</v>
      </c>
      <c r="L5" s="6">
        <v>517597.60000000003</v>
      </c>
      <c r="M5" s="8">
        <v>265</v>
      </c>
      <c r="N5" s="2" t="s">
        <v>12</v>
      </c>
      <c r="O5" s="2">
        <v>282</v>
      </c>
      <c r="P5" s="2">
        <v>130</v>
      </c>
      <c r="Q5" s="2">
        <v>117</v>
      </c>
      <c r="R5" s="6">
        <f t="shared" si="0"/>
        <v>48230</v>
      </c>
      <c r="S5" s="6">
        <f t="shared" si="1"/>
        <v>96460000</v>
      </c>
      <c r="T5" s="6">
        <f t="shared" si="2"/>
        <v>1929200</v>
      </c>
      <c r="U5" s="6">
        <f t="shared" si="3"/>
        <v>12622.7345</v>
      </c>
      <c r="V5" s="6">
        <f t="shared" si="4"/>
        <v>12939.94</v>
      </c>
      <c r="W5" s="6">
        <f t="shared" si="5"/>
        <v>38143.883999999998</v>
      </c>
      <c r="X5" s="6">
        <f t="shared" si="6"/>
        <v>73394.64</v>
      </c>
      <c r="Y5" s="6">
        <f t="shared" si="7"/>
        <v>50766.618499999997</v>
      </c>
      <c r="Z5" s="7">
        <f t="shared" si="8"/>
        <v>75.135758746665388</v>
      </c>
      <c r="AA5" s="7">
        <f t="shared" si="8"/>
        <v>85.011868940579774</v>
      </c>
      <c r="AB5" s="7">
        <f t="shared" si="9"/>
        <v>79.087464233879317</v>
      </c>
      <c r="AC5" s="7">
        <f t="shared" si="9"/>
        <v>152.17632179141614</v>
      </c>
      <c r="AD5" s="2" t="s">
        <v>13</v>
      </c>
    </row>
    <row r="6" spans="1:30" ht="13.95" customHeight="1" x14ac:dyDescent="0.25">
      <c r="A6" s="2">
        <v>3</v>
      </c>
      <c r="B6" s="34">
        <v>33330</v>
      </c>
      <c r="C6" s="34" t="s">
        <v>21</v>
      </c>
      <c r="D6" s="34">
        <v>1732</v>
      </c>
      <c r="E6" s="34" t="s">
        <v>247</v>
      </c>
      <c r="F6" s="34"/>
      <c r="G6" s="34" t="s">
        <v>164</v>
      </c>
      <c r="H6" s="35">
        <v>50797152</v>
      </c>
      <c r="I6" s="35">
        <v>3600038</v>
      </c>
      <c r="J6" s="34" t="s">
        <v>145</v>
      </c>
      <c r="K6" s="36">
        <v>5247513.5999999996</v>
      </c>
      <c r="L6" s="36">
        <v>24407</v>
      </c>
      <c r="M6" s="37">
        <v>256</v>
      </c>
      <c r="N6" s="34" t="s">
        <v>15</v>
      </c>
      <c r="O6" s="34">
        <v>196</v>
      </c>
      <c r="P6" s="34">
        <v>113</v>
      </c>
      <c r="Q6" s="34">
        <v>128</v>
      </c>
      <c r="R6" s="36">
        <f t="shared" si="0"/>
        <v>47232</v>
      </c>
      <c r="S6" s="36">
        <f t="shared" si="1"/>
        <v>94464000</v>
      </c>
      <c r="T6" s="36">
        <f t="shared" si="2"/>
        <v>1889280</v>
      </c>
      <c r="U6" s="36">
        <f t="shared" si="3"/>
        <v>2623.7567999999997</v>
      </c>
      <c r="V6" s="36">
        <f t="shared" si="4"/>
        <v>610.17499999999995</v>
      </c>
      <c r="W6" s="36">
        <f t="shared" si="5"/>
        <v>25398.576000000001</v>
      </c>
      <c r="X6" s="36">
        <f t="shared" si="6"/>
        <v>90000.95</v>
      </c>
      <c r="Y6" s="36">
        <f t="shared" si="7"/>
        <v>28022.3328</v>
      </c>
      <c r="Z6" s="38">
        <f t="shared" si="8"/>
        <v>90.636908002177464</v>
      </c>
      <c r="AA6" s="38">
        <f t="shared" si="8"/>
        <v>99.326600348467139</v>
      </c>
      <c r="AB6" s="38">
        <f t="shared" si="9"/>
        <v>53.774085365853665</v>
      </c>
      <c r="AC6" s="38">
        <f t="shared" si="9"/>
        <v>190.55079183604335</v>
      </c>
      <c r="AD6" s="34" t="s">
        <v>22</v>
      </c>
    </row>
    <row r="7" spans="1:30" ht="13.95" customHeight="1" x14ac:dyDescent="0.25">
      <c r="A7" s="2">
        <v>4</v>
      </c>
      <c r="B7" s="2">
        <v>30484</v>
      </c>
      <c r="C7" s="2" t="s">
        <v>18</v>
      </c>
      <c r="D7" s="2">
        <v>1744</v>
      </c>
      <c r="E7" s="2" t="s">
        <v>247</v>
      </c>
      <c r="F7" s="2">
        <v>272</v>
      </c>
      <c r="G7" s="2" t="s">
        <v>163</v>
      </c>
      <c r="H7" s="13">
        <v>63908672</v>
      </c>
      <c r="I7" s="13">
        <v>3836118.4000000004</v>
      </c>
      <c r="J7" s="2" t="s">
        <v>143</v>
      </c>
      <c r="K7" s="6">
        <v>23371140</v>
      </c>
      <c r="L7" s="6">
        <v>420810</v>
      </c>
      <c r="M7" s="8">
        <v>404</v>
      </c>
      <c r="N7" s="2" t="s">
        <v>15</v>
      </c>
      <c r="O7" s="2">
        <v>257</v>
      </c>
      <c r="P7" s="2">
        <v>152</v>
      </c>
      <c r="Q7" s="2">
        <v>154</v>
      </c>
      <c r="R7" s="6">
        <f t="shared" si="0"/>
        <v>92920</v>
      </c>
      <c r="S7" s="6">
        <f t="shared" si="1"/>
        <v>185840000</v>
      </c>
      <c r="T7" s="6">
        <f t="shared" si="2"/>
        <v>3716800</v>
      </c>
      <c r="U7" s="6">
        <f t="shared" si="3"/>
        <v>11685.57</v>
      </c>
      <c r="V7" s="6">
        <f t="shared" si="4"/>
        <v>10520.25</v>
      </c>
      <c r="W7" s="6">
        <f t="shared" si="5"/>
        <v>31954.335999999999</v>
      </c>
      <c r="X7" s="6">
        <f t="shared" si="6"/>
        <v>95902.96</v>
      </c>
      <c r="Y7" s="6">
        <f t="shared" si="7"/>
        <v>43639.906000000003</v>
      </c>
      <c r="Z7" s="7">
        <f t="shared" si="8"/>
        <v>73.22274250544902</v>
      </c>
      <c r="AA7" s="7">
        <f t="shared" si="8"/>
        <v>90.114703362170715</v>
      </c>
      <c r="AB7" s="7">
        <f t="shared" si="9"/>
        <v>34.389083082221269</v>
      </c>
      <c r="AC7" s="7">
        <f t="shared" si="9"/>
        <v>103.21024537236335</v>
      </c>
      <c r="AD7" s="2" t="s">
        <v>179</v>
      </c>
    </row>
    <row r="8" spans="1:30" x14ac:dyDescent="0.25">
      <c r="A8" s="2">
        <v>5</v>
      </c>
      <c r="B8" s="2">
        <v>30754</v>
      </c>
      <c r="C8" s="2" t="s">
        <v>19</v>
      </c>
      <c r="D8" s="2">
        <v>1764</v>
      </c>
      <c r="E8" s="2" t="s">
        <v>247</v>
      </c>
      <c r="F8" s="2">
        <v>281</v>
      </c>
      <c r="G8" s="2" t="s">
        <v>163</v>
      </c>
      <c r="H8" s="13">
        <v>76668490</v>
      </c>
      <c r="I8" s="13">
        <v>5319056</v>
      </c>
      <c r="J8" s="2" t="s">
        <v>143</v>
      </c>
      <c r="K8" s="6">
        <v>7227017</v>
      </c>
      <c r="L8" s="6">
        <v>31218</v>
      </c>
      <c r="M8" s="8">
        <v>365</v>
      </c>
      <c r="N8" s="2" t="s">
        <v>231</v>
      </c>
      <c r="O8" s="2">
        <v>223</v>
      </c>
      <c r="P8" s="2">
        <v>163</v>
      </c>
      <c r="Q8" s="2">
        <v>83</v>
      </c>
      <c r="R8" s="6">
        <f t="shared" si="0"/>
        <v>60042.5</v>
      </c>
      <c r="S8" s="6">
        <f t="shared" si="1"/>
        <v>120085000</v>
      </c>
      <c r="T8" s="6">
        <f t="shared" si="2"/>
        <v>2401700</v>
      </c>
      <c r="U8" s="6">
        <f t="shared" si="3"/>
        <v>3613.5084999999999</v>
      </c>
      <c r="V8" s="6">
        <f t="shared" si="4"/>
        <v>780.45</v>
      </c>
      <c r="W8" s="6">
        <f t="shared" si="5"/>
        <v>38334.245000000003</v>
      </c>
      <c r="X8" s="6">
        <f t="shared" si="6"/>
        <v>132976.4</v>
      </c>
      <c r="Y8" s="6">
        <f t="shared" si="7"/>
        <v>41947.753500000006</v>
      </c>
      <c r="Z8" s="7">
        <f t="shared" si="8"/>
        <v>91.385692442385491</v>
      </c>
      <c r="AA8" s="7">
        <f t="shared" si="8"/>
        <v>99.416515864421143</v>
      </c>
      <c r="AB8" s="7">
        <f t="shared" si="9"/>
        <v>63.845184660865215</v>
      </c>
      <c r="AC8" s="7">
        <f t="shared" si="9"/>
        <v>221.47045842528209</v>
      </c>
      <c r="AD8" s="2" t="s">
        <v>179</v>
      </c>
    </row>
    <row r="9" spans="1:30" x14ac:dyDescent="0.25">
      <c r="A9" s="2">
        <v>6</v>
      </c>
      <c r="B9" s="2">
        <v>30911</v>
      </c>
      <c r="C9" s="2" t="s">
        <v>20</v>
      </c>
      <c r="D9" s="2">
        <v>1770</v>
      </c>
      <c r="E9" s="2" t="s">
        <v>247</v>
      </c>
      <c r="F9" s="2">
        <v>254</v>
      </c>
      <c r="G9" s="2" t="s">
        <v>163</v>
      </c>
      <c r="H9" s="13">
        <v>148006252.19999999</v>
      </c>
      <c r="I9" s="13">
        <v>9288939.5200000014</v>
      </c>
      <c r="J9" s="2" t="s">
        <v>144</v>
      </c>
      <c r="K9" s="6">
        <v>61632840</v>
      </c>
      <c r="L9" s="6">
        <v>323776</v>
      </c>
      <c r="M9" s="8">
        <v>390</v>
      </c>
      <c r="N9" s="2" t="s">
        <v>231</v>
      </c>
      <c r="O9" s="2">
        <v>275</v>
      </c>
      <c r="P9" s="2">
        <v>163</v>
      </c>
      <c r="Q9" s="2">
        <v>83</v>
      </c>
      <c r="R9" s="6">
        <f t="shared" si="0"/>
        <v>64155</v>
      </c>
      <c r="S9" s="6">
        <f t="shared" si="1"/>
        <v>128310000</v>
      </c>
      <c r="T9" s="6">
        <f t="shared" si="2"/>
        <v>2566200</v>
      </c>
      <c r="U9" s="6">
        <f t="shared" si="3"/>
        <v>30816.42</v>
      </c>
      <c r="V9" s="6">
        <f t="shared" si="4"/>
        <v>8094.4</v>
      </c>
      <c r="W9" s="6">
        <f t="shared" si="5"/>
        <v>74003.126099999994</v>
      </c>
      <c r="X9" s="6">
        <f t="shared" si="6"/>
        <v>232223.48800000004</v>
      </c>
      <c r="Y9" s="6">
        <f t="shared" si="7"/>
        <v>104819.54609999999</v>
      </c>
      <c r="Z9" s="7">
        <f t="shared" si="8"/>
        <v>70.600502342759142</v>
      </c>
      <c r="AA9" s="7">
        <f t="shared" si="8"/>
        <v>96.631794633614618</v>
      </c>
      <c r="AB9" s="7">
        <f t="shared" si="9"/>
        <v>115.35051999064765</v>
      </c>
      <c r="AC9" s="7">
        <f t="shared" si="9"/>
        <v>361.97254773595205</v>
      </c>
      <c r="AD9" s="2" t="s">
        <v>179</v>
      </c>
    </row>
    <row r="10" spans="1:30" x14ac:dyDescent="0.25">
      <c r="A10" s="2">
        <v>7</v>
      </c>
      <c r="B10" s="2">
        <v>32283</v>
      </c>
      <c r="C10" s="2" t="s">
        <v>17</v>
      </c>
      <c r="D10" s="2">
        <v>1775</v>
      </c>
      <c r="E10" s="2" t="s">
        <v>247</v>
      </c>
      <c r="F10" s="2">
        <v>150</v>
      </c>
      <c r="G10" s="2" t="s">
        <v>163</v>
      </c>
      <c r="H10" s="13">
        <v>152421964.19999999</v>
      </c>
      <c r="I10" s="13">
        <v>8473309</v>
      </c>
      <c r="J10" s="2" t="s">
        <v>235</v>
      </c>
      <c r="K10" s="6" t="s">
        <v>235</v>
      </c>
      <c r="L10" s="6" t="s">
        <v>235</v>
      </c>
      <c r="M10" s="8">
        <v>393</v>
      </c>
      <c r="N10" s="2" t="s">
        <v>231</v>
      </c>
      <c r="O10" s="2">
        <v>315</v>
      </c>
      <c r="P10" s="2">
        <v>163</v>
      </c>
      <c r="Q10" s="2">
        <v>83</v>
      </c>
      <c r="R10" s="6">
        <f t="shared" si="0"/>
        <v>64648.5</v>
      </c>
      <c r="S10" s="6">
        <f t="shared" si="1"/>
        <v>129297000</v>
      </c>
      <c r="T10" s="6">
        <f t="shared" si="2"/>
        <v>2585940</v>
      </c>
      <c r="U10" s="6" t="s">
        <v>235</v>
      </c>
      <c r="V10" s="6" t="s">
        <v>235</v>
      </c>
      <c r="W10" s="6">
        <f t="shared" si="5"/>
        <v>76210.982099999994</v>
      </c>
      <c r="X10" s="6">
        <f t="shared" si="6"/>
        <v>211832.72500000001</v>
      </c>
      <c r="Y10" s="6"/>
      <c r="Z10" s="2" t="s">
        <v>235</v>
      </c>
      <c r="AA10" s="2" t="s">
        <v>235</v>
      </c>
      <c r="AB10" s="7">
        <f t="shared" si="9"/>
        <v>117.88515139562401</v>
      </c>
      <c r="AC10" s="7">
        <f t="shared" si="9"/>
        <v>327.66843004864768</v>
      </c>
      <c r="AD10" s="2" t="s">
        <v>179</v>
      </c>
    </row>
    <row r="11" spans="1:30" x14ac:dyDescent="0.25">
      <c r="A11" s="2">
        <v>8</v>
      </c>
      <c r="B11" s="2">
        <v>31639</v>
      </c>
      <c r="C11" s="2" t="s">
        <v>14</v>
      </c>
      <c r="D11" s="2">
        <v>1784</v>
      </c>
      <c r="E11" s="2" t="s">
        <v>247</v>
      </c>
      <c r="G11" s="2" t="s">
        <v>163</v>
      </c>
      <c r="H11" s="13">
        <v>63908672</v>
      </c>
      <c r="I11" s="13">
        <v>3836118.4000000004</v>
      </c>
      <c r="J11" s="2" t="s">
        <v>161</v>
      </c>
      <c r="K11" s="6">
        <v>75290678</v>
      </c>
      <c r="L11" s="6">
        <v>22052396</v>
      </c>
      <c r="M11" s="8">
        <v>428</v>
      </c>
      <c r="N11" s="2" t="s">
        <v>15</v>
      </c>
      <c r="P11" s="2">
        <v>130</v>
      </c>
      <c r="Q11" s="2">
        <v>96</v>
      </c>
      <c r="R11" s="6">
        <f t="shared" si="0"/>
        <v>68908</v>
      </c>
      <c r="S11" s="6">
        <f t="shared" si="1"/>
        <v>137816000</v>
      </c>
      <c r="T11" s="6">
        <f t="shared" si="2"/>
        <v>2756320</v>
      </c>
      <c r="U11" s="6">
        <f>SUM(K11/2000)</f>
        <v>37645.339</v>
      </c>
      <c r="V11" s="6">
        <f>SUM(L11/40)</f>
        <v>551309.9</v>
      </c>
      <c r="W11" s="6">
        <f t="shared" si="5"/>
        <v>31954.335999999999</v>
      </c>
      <c r="X11" s="6">
        <f t="shared" si="6"/>
        <v>95902.96</v>
      </c>
      <c r="Y11" s="6">
        <f>U11+W11</f>
        <v>69599.675000000003</v>
      </c>
      <c r="Z11" s="7">
        <f>(W11/(U11+W11))*100</f>
        <v>45.911616684991699</v>
      </c>
      <c r="AA11" s="7">
        <f>(X11/(V11+X11))*100</f>
        <v>14.817839064569888</v>
      </c>
      <c r="AB11" s="7">
        <f t="shared" si="9"/>
        <v>46.372461833168863</v>
      </c>
      <c r="AC11" s="7">
        <f t="shared" si="9"/>
        <v>139.17536425378768</v>
      </c>
      <c r="AD11" s="2" t="s">
        <v>16</v>
      </c>
    </row>
    <row r="12" spans="1:30" ht="13.95" customHeight="1" x14ac:dyDescent="0.3">
      <c r="A12" s="2">
        <v>9</v>
      </c>
      <c r="B12" s="17">
        <v>30808</v>
      </c>
      <c r="C12" s="17" t="s">
        <v>271</v>
      </c>
      <c r="D12" s="17">
        <v>1765</v>
      </c>
      <c r="E12" s="2" t="s">
        <v>247</v>
      </c>
      <c r="F12" s="17">
        <v>257.3</v>
      </c>
      <c r="G12" s="17" t="s">
        <v>164</v>
      </c>
      <c r="H12" s="18">
        <v>40637721.600000001</v>
      </c>
      <c r="I12" s="18">
        <v>2928844.8000000003</v>
      </c>
      <c r="J12" s="17" t="s">
        <v>235</v>
      </c>
      <c r="K12" s="17" t="s">
        <v>235</v>
      </c>
      <c r="L12" s="17" t="s">
        <v>235</v>
      </c>
      <c r="M12" s="17">
        <v>169</v>
      </c>
      <c r="N12" s="17" t="s">
        <v>233</v>
      </c>
      <c r="O12" s="17"/>
      <c r="P12" s="17">
        <v>90</v>
      </c>
      <c r="Q12" s="17">
        <v>53</v>
      </c>
      <c r="R12" s="6">
        <f t="shared" si="0"/>
        <v>16562</v>
      </c>
      <c r="S12" s="6">
        <f t="shared" si="1"/>
        <v>33124000</v>
      </c>
      <c r="T12" s="6">
        <f t="shared" si="2"/>
        <v>662480</v>
      </c>
      <c r="U12" s="6" t="s">
        <v>235</v>
      </c>
      <c r="V12" s="6" t="s">
        <v>235</v>
      </c>
      <c r="W12" s="6">
        <f t="shared" ref="W12:W33" si="10">SUM(H12/2000)</f>
        <v>20318.860800000002</v>
      </c>
      <c r="X12" s="6">
        <f t="shared" ref="X12:X33" si="11">SUM(I12/40)</f>
        <v>73221.12000000001</v>
      </c>
      <c r="Y12" s="6"/>
      <c r="Z12" s="2" t="s">
        <v>235</v>
      </c>
      <c r="AA12" s="2" t="s">
        <v>235</v>
      </c>
      <c r="AB12" s="7">
        <f t="shared" ref="AB12:AB33" si="12">(H12/S12)*100</f>
        <v>122.68361792054101</v>
      </c>
      <c r="AC12" s="7">
        <f t="shared" ref="AC12:AC33" si="13">(I12/T12)*100</f>
        <v>442.1031276415892</v>
      </c>
      <c r="AD12" s="17" t="s">
        <v>272</v>
      </c>
    </row>
    <row r="13" spans="1:30" ht="13.95" customHeight="1" x14ac:dyDescent="0.3">
      <c r="A13" s="2">
        <v>10</v>
      </c>
      <c r="B13" s="17">
        <v>30864</v>
      </c>
      <c r="C13" s="17" t="s">
        <v>273</v>
      </c>
      <c r="D13" s="17">
        <v>1768</v>
      </c>
      <c r="E13" s="2" t="s">
        <v>247</v>
      </c>
      <c r="F13" s="17">
        <v>329.3</v>
      </c>
      <c r="G13" s="17" t="s">
        <v>274</v>
      </c>
      <c r="H13" s="18">
        <v>140562758.40000001</v>
      </c>
      <c r="I13" s="18">
        <v>9295650.0000000019</v>
      </c>
      <c r="J13" s="17" t="s">
        <v>235</v>
      </c>
      <c r="K13" s="17" t="s">
        <v>235</v>
      </c>
      <c r="L13" s="17" t="s">
        <v>235</v>
      </c>
      <c r="M13" s="17">
        <v>534</v>
      </c>
      <c r="N13" s="17" t="s">
        <v>231</v>
      </c>
      <c r="O13" s="17">
        <v>604</v>
      </c>
      <c r="P13" s="17">
        <v>328</v>
      </c>
      <c r="Q13" s="17">
        <v>109</v>
      </c>
      <c r="R13" s="6">
        <f t="shared" si="0"/>
        <v>145782</v>
      </c>
      <c r="S13" s="6">
        <f t="shared" si="1"/>
        <v>291564000</v>
      </c>
      <c r="T13" s="6">
        <f t="shared" si="2"/>
        <v>5831280</v>
      </c>
      <c r="U13" s="6" t="s">
        <v>235</v>
      </c>
      <c r="V13" s="6" t="s">
        <v>235</v>
      </c>
      <c r="W13" s="6">
        <f t="shared" si="10"/>
        <v>70281.379199999996</v>
      </c>
      <c r="X13" s="6">
        <f t="shared" si="11"/>
        <v>232391.25000000006</v>
      </c>
      <c r="Y13" s="6"/>
      <c r="Z13" s="2" t="s">
        <v>235</v>
      </c>
      <c r="AA13" s="2" t="s">
        <v>235</v>
      </c>
      <c r="AB13" s="7">
        <f t="shared" si="12"/>
        <v>48.209915627443714</v>
      </c>
      <c r="AC13" s="7">
        <f t="shared" si="13"/>
        <v>159.4101123595506</v>
      </c>
      <c r="AD13" s="17" t="s">
        <v>272</v>
      </c>
    </row>
    <row r="14" spans="1:30" ht="13.95" customHeight="1" x14ac:dyDescent="0.3">
      <c r="A14" s="2">
        <v>11</v>
      </c>
      <c r="B14" s="17">
        <v>30874</v>
      </c>
      <c r="C14" s="17" t="s">
        <v>275</v>
      </c>
      <c r="D14" s="17">
        <v>1769</v>
      </c>
      <c r="E14" s="2" t="s">
        <v>247</v>
      </c>
      <c r="F14" s="17">
        <v>365.3</v>
      </c>
      <c r="G14" s="17" t="s">
        <v>164</v>
      </c>
      <c r="H14" s="18">
        <v>106674019.2</v>
      </c>
      <c r="I14" s="18">
        <v>7688217.6000000006</v>
      </c>
      <c r="J14" s="17" t="s">
        <v>235</v>
      </c>
      <c r="K14" s="17" t="s">
        <v>235</v>
      </c>
      <c r="L14" s="17" t="s">
        <v>235</v>
      </c>
      <c r="M14" s="17">
        <v>528</v>
      </c>
      <c r="N14" s="17" t="s">
        <v>232</v>
      </c>
      <c r="O14" s="17">
        <v>475</v>
      </c>
      <c r="P14" s="17">
        <v>365</v>
      </c>
      <c r="Q14" s="17">
        <v>36</v>
      </c>
      <c r="R14" s="6">
        <f t="shared" si="0"/>
        <v>115368</v>
      </c>
      <c r="S14" s="6">
        <f t="shared" si="1"/>
        <v>230736000</v>
      </c>
      <c r="T14" s="6">
        <f t="shared" si="2"/>
        <v>4614720</v>
      </c>
      <c r="U14" s="6" t="s">
        <v>235</v>
      </c>
      <c r="V14" s="6" t="s">
        <v>235</v>
      </c>
      <c r="W14" s="6">
        <f t="shared" si="10"/>
        <v>53337.009600000005</v>
      </c>
      <c r="X14" s="6">
        <f t="shared" si="11"/>
        <v>192205.44</v>
      </c>
      <c r="Y14" s="6"/>
      <c r="Z14" s="2" t="s">
        <v>235</v>
      </c>
      <c r="AA14" s="2" t="s">
        <v>235</v>
      </c>
      <c r="AB14" s="7">
        <f t="shared" si="12"/>
        <v>46.232065737466201</v>
      </c>
      <c r="AC14" s="7">
        <f t="shared" si="13"/>
        <v>166.6020386935719</v>
      </c>
      <c r="AD14" s="17" t="s">
        <v>272</v>
      </c>
    </row>
    <row r="15" spans="1:30" ht="13.95" customHeight="1" x14ac:dyDescent="0.3">
      <c r="A15" s="2">
        <v>12</v>
      </c>
      <c r="B15" s="17">
        <v>30875</v>
      </c>
      <c r="C15" s="17" t="s">
        <v>276</v>
      </c>
      <c r="D15" s="17">
        <v>1768</v>
      </c>
      <c r="E15" s="2" t="s">
        <v>247</v>
      </c>
      <c r="F15" s="17">
        <v>275.3</v>
      </c>
      <c r="G15" s="17" t="s">
        <v>164</v>
      </c>
      <c r="H15" s="18">
        <v>45636977.739600003</v>
      </c>
      <c r="I15" s="18">
        <v>3289151.5488000005</v>
      </c>
      <c r="J15" s="17" t="s">
        <v>235</v>
      </c>
      <c r="K15" s="17" t="s">
        <v>235</v>
      </c>
      <c r="L15" s="17" t="s">
        <v>235</v>
      </c>
      <c r="M15" s="17">
        <v>373</v>
      </c>
      <c r="N15" s="17" t="s">
        <v>277</v>
      </c>
      <c r="O15" s="17">
        <v>391</v>
      </c>
      <c r="P15" s="17">
        <v>216</v>
      </c>
      <c r="Q15" s="17">
        <v>140</v>
      </c>
      <c r="R15" s="6">
        <f t="shared" si="0"/>
        <v>92504</v>
      </c>
      <c r="S15" s="6">
        <f t="shared" si="1"/>
        <v>185008000</v>
      </c>
      <c r="T15" s="6">
        <f t="shared" si="2"/>
        <v>3700160</v>
      </c>
      <c r="U15" s="6" t="s">
        <v>235</v>
      </c>
      <c r="V15" s="6" t="s">
        <v>235</v>
      </c>
      <c r="W15" s="6">
        <f t="shared" si="10"/>
        <v>22818.488869800003</v>
      </c>
      <c r="X15" s="6">
        <f t="shared" si="11"/>
        <v>82228.788720000011</v>
      </c>
      <c r="Y15" s="6"/>
      <c r="Z15" s="2" t="s">
        <v>235</v>
      </c>
      <c r="AA15" s="2" t="s">
        <v>235</v>
      </c>
      <c r="AB15" s="7">
        <f t="shared" si="12"/>
        <v>24.66756991027415</v>
      </c>
      <c r="AC15" s="7">
        <f t="shared" si="13"/>
        <v>88.89214382080776</v>
      </c>
      <c r="AD15" s="17" t="s">
        <v>278</v>
      </c>
    </row>
    <row r="16" spans="1:30" ht="13.95" customHeight="1" x14ac:dyDescent="0.3">
      <c r="A16" s="2">
        <v>13</v>
      </c>
      <c r="B16" s="17">
        <v>30882</v>
      </c>
      <c r="C16" s="17" t="s">
        <v>279</v>
      </c>
      <c r="D16" s="17">
        <v>1769</v>
      </c>
      <c r="E16" s="2" t="s">
        <v>247</v>
      </c>
      <c r="F16" s="17">
        <v>365.3</v>
      </c>
      <c r="G16" s="17" t="s">
        <v>280</v>
      </c>
      <c r="H16" s="18">
        <v>140555281.02000001</v>
      </c>
      <c r="I16" s="18">
        <v>8918063.1940000001</v>
      </c>
      <c r="J16" s="17" t="s">
        <v>235</v>
      </c>
      <c r="K16" s="17" t="s">
        <v>235</v>
      </c>
      <c r="L16" s="17" t="s">
        <v>235</v>
      </c>
      <c r="M16" s="17">
        <v>473</v>
      </c>
      <c r="N16" s="17" t="s">
        <v>231</v>
      </c>
      <c r="O16" s="17">
        <v>433</v>
      </c>
      <c r="P16" s="17">
        <v>137</v>
      </c>
      <c r="Q16" s="17">
        <v>70</v>
      </c>
      <c r="R16" s="6">
        <f t="shared" si="0"/>
        <v>65510.5</v>
      </c>
      <c r="S16" s="6">
        <f t="shared" si="1"/>
        <v>131021000</v>
      </c>
      <c r="T16" s="6">
        <f t="shared" si="2"/>
        <v>2620420</v>
      </c>
      <c r="U16" s="6" t="s">
        <v>235</v>
      </c>
      <c r="V16" s="6" t="s">
        <v>235</v>
      </c>
      <c r="W16" s="6">
        <f t="shared" si="10"/>
        <v>70277.640510000012</v>
      </c>
      <c r="X16" s="6">
        <f t="shared" si="11"/>
        <v>222951.57985000001</v>
      </c>
      <c r="Y16" s="6"/>
      <c r="Z16" s="2" t="s">
        <v>235</v>
      </c>
      <c r="AA16" s="2" t="s">
        <v>235</v>
      </c>
      <c r="AB16" s="7">
        <f t="shared" si="12"/>
        <v>107.27691058685249</v>
      </c>
      <c r="AC16" s="7">
        <f t="shared" si="13"/>
        <v>340.32953473107364</v>
      </c>
      <c r="AD16" s="17" t="s">
        <v>272</v>
      </c>
    </row>
    <row r="17" spans="1:30" ht="13.95" customHeight="1" x14ac:dyDescent="0.3">
      <c r="A17" s="2">
        <v>14</v>
      </c>
      <c r="B17" s="17">
        <v>30893</v>
      </c>
      <c r="C17" s="17" t="s">
        <v>281</v>
      </c>
      <c r="D17" s="17">
        <v>1769</v>
      </c>
      <c r="E17" s="2" t="s">
        <v>247</v>
      </c>
      <c r="F17" s="17">
        <v>281.3</v>
      </c>
      <c r="G17" s="17" t="s">
        <v>163</v>
      </c>
      <c r="H17" s="18">
        <v>115408075.74000001</v>
      </c>
      <c r="I17" s="18">
        <v>7216051.6979999999</v>
      </c>
      <c r="J17" s="17" t="s">
        <v>235</v>
      </c>
      <c r="K17" s="17" t="s">
        <v>235</v>
      </c>
      <c r="L17" s="17" t="s">
        <v>235</v>
      </c>
      <c r="M17" s="17">
        <v>415</v>
      </c>
      <c r="N17" s="17" t="s">
        <v>231</v>
      </c>
      <c r="O17" s="17">
        <v>371</v>
      </c>
      <c r="P17" s="17">
        <v>208</v>
      </c>
      <c r="Q17" s="17">
        <v>61</v>
      </c>
      <c r="R17" s="6">
        <f t="shared" si="0"/>
        <v>68475</v>
      </c>
      <c r="S17" s="6">
        <f t="shared" si="1"/>
        <v>136950000</v>
      </c>
      <c r="T17" s="6">
        <f t="shared" si="2"/>
        <v>2739000</v>
      </c>
      <c r="U17" s="6" t="s">
        <v>235</v>
      </c>
      <c r="V17" s="6" t="s">
        <v>235</v>
      </c>
      <c r="W17" s="6">
        <f t="shared" si="10"/>
        <v>57704.037870000007</v>
      </c>
      <c r="X17" s="6">
        <f t="shared" si="11"/>
        <v>180401.29245000001</v>
      </c>
      <c r="Y17" s="6"/>
      <c r="Z17" s="2" t="s">
        <v>235</v>
      </c>
      <c r="AA17" s="2" t="s">
        <v>235</v>
      </c>
      <c r="AB17" s="7">
        <f t="shared" si="12"/>
        <v>84.270226900328595</v>
      </c>
      <c r="AC17" s="7">
        <f t="shared" si="13"/>
        <v>263.45570273822563</v>
      </c>
      <c r="AD17" s="17" t="s">
        <v>272</v>
      </c>
    </row>
    <row r="18" spans="1:30" ht="13.95" customHeight="1" x14ac:dyDescent="0.3">
      <c r="A18" s="2">
        <v>15</v>
      </c>
      <c r="B18" s="17">
        <v>30926</v>
      </c>
      <c r="C18" s="17" t="s">
        <v>273</v>
      </c>
      <c r="D18" s="17">
        <v>1770</v>
      </c>
      <c r="E18" s="2" t="s">
        <v>247</v>
      </c>
      <c r="F18" s="17">
        <v>329.3</v>
      </c>
      <c r="G18" s="17" t="s">
        <v>274</v>
      </c>
      <c r="H18" s="18">
        <v>147938841.91999999</v>
      </c>
      <c r="I18" s="18">
        <v>8832497.1783999987</v>
      </c>
      <c r="J18" s="17" t="s">
        <v>235</v>
      </c>
      <c r="K18" s="17" t="s">
        <v>235</v>
      </c>
      <c r="L18" s="17" t="s">
        <v>235</v>
      </c>
      <c r="M18" s="17">
        <v>520</v>
      </c>
      <c r="N18" s="17" t="s">
        <v>231</v>
      </c>
      <c r="O18" s="17">
        <v>302</v>
      </c>
      <c r="P18" s="17">
        <v>164</v>
      </c>
      <c r="Q18" s="17">
        <v>60</v>
      </c>
      <c r="R18" s="6">
        <f t="shared" si="0"/>
        <v>73840</v>
      </c>
      <c r="S18" s="6">
        <f t="shared" si="1"/>
        <v>147680000</v>
      </c>
      <c r="T18" s="6">
        <f t="shared" si="2"/>
        <v>2953600</v>
      </c>
      <c r="U18" s="6" t="s">
        <v>235</v>
      </c>
      <c r="V18" s="6" t="s">
        <v>235</v>
      </c>
      <c r="W18" s="6">
        <f t="shared" si="10"/>
        <v>73969.420959999989</v>
      </c>
      <c r="X18" s="6">
        <f t="shared" si="11"/>
        <v>220812.42945999996</v>
      </c>
      <c r="Y18" s="6"/>
      <c r="Z18" s="2" t="s">
        <v>235</v>
      </c>
      <c r="AA18" s="2" t="s">
        <v>235</v>
      </c>
      <c r="AB18" s="7">
        <f t="shared" si="12"/>
        <v>100.17527215601298</v>
      </c>
      <c r="AC18" s="7">
        <f t="shared" si="13"/>
        <v>299.04175170639212</v>
      </c>
      <c r="AD18" s="17" t="s">
        <v>272</v>
      </c>
    </row>
    <row r="19" spans="1:30" ht="13.95" customHeight="1" x14ac:dyDescent="0.3">
      <c r="A19" s="2">
        <v>16</v>
      </c>
      <c r="B19" s="17">
        <v>30927</v>
      </c>
      <c r="C19" s="17" t="s">
        <v>275</v>
      </c>
      <c r="D19" s="17">
        <v>1770</v>
      </c>
      <c r="E19" s="2" t="s">
        <v>247</v>
      </c>
      <c r="F19" s="17">
        <v>365.3</v>
      </c>
      <c r="G19" s="17" t="s">
        <v>274</v>
      </c>
      <c r="H19" s="18">
        <v>174807542.56</v>
      </c>
      <c r="I19" s="18">
        <v>9713262.717199998</v>
      </c>
      <c r="J19" s="17" t="s">
        <v>235</v>
      </c>
      <c r="K19" s="17" t="s">
        <v>235</v>
      </c>
      <c r="L19" s="17" t="s">
        <v>235</v>
      </c>
      <c r="M19" s="17">
        <v>582</v>
      </c>
      <c r="N19" s="17" t="s">
        <v>231</v>
      </c>
      <c r="O19" s="17"/>
      <c r="P19" s="17">
        <v>163</v>
      </c>
      <c r="Q19" s="17">
        <v>58</v>
      </c>
      <c r="R19" s="6">
        <f t="shared" si="0"/>
        <v>81189</v>
      </c>
      <c r="S19" s="6">
        <f t="shared" si="1"/>
        <v>162378000</v>
      </c>
      <c r="T19" s="6">
        <f t="shared" si="2"/>
        <v>3247560</v>
      </c>
      <c r="U19" s="6" t="s">
        <v>235</v>
      </c>
      <c r="V19" s="6" t="s">
        <v>235</v>
      </c>
      <c r="W19" s="6">
        <f t="shared" si="10"/>
        <v>87403.771280000001</v>
      </c>
      <c r="X19" s="6">
        <f t="shared" si="11"/>
        <v>242831.56792999996</v>
      </c>
      <c r="Y19" s="6"/>
      <c r="Z19" s="2" t="s">
        <v>235</v>
      </c>
      <c r="AA19" s="2" t="s">
        <v>235</v>
      </c>
      <c r="AB19" s="7">
        <f t="shared" si="12"/>
        <v>107.65469617805368</v>
      </c>
      <c r="AC19" s="7">
        <f t="shared" si="13"/>
        <v>299.0941727697101</v>
      </c>
      <c r="AD19" s="17" t="s">
        <v>272</v>
      </c>
    </row>
    <row r="20" spans="1:30" ht="13.95" customHeight="1" x14ac:dyDescent="0.3">
      <c r="A20" s="2">
        <v>17</v>
      </c>
      <c r="B20" s="17">
        <v>30948</v>
      </c>
      <c r="C20" s="17" t="s">
        <v>282</v>
      </c>
      <c r="D20" s="17">
        <v>1772</v>
      </c>
      <c r="E20" s="2" t="s">
        <v>247</v>
      </c>
      <c r="F20" s="17">
        <v>329.3</v>
      </c>
      <c r="G20" s="17" t="s">
        <v>163</v>
      </c>
      <c r="H20" s="18">
        <v>121350086.76000001</v>
      </c>
      <c r="I20" s="18">
        <v>7688770.5719999997</v>
      </c>
      <c r="J20" s="17" t="s">
        <v>235</v>
      </c>
      <c r="K20" s="17" t="s">
        <v>235</v>
      </c>
      <c r="L20" s="17" t="s">
        <v>235</v>
      </c>
      <c r="M20" s="17">
        <v>571</v>
      </c>
      <c r="N20" s="17" t="s">
        <v>231</v>
      </c>
      <c r="O20" s="17">
        <v>262</v>
      </c>
      <c r="P20" s="17">
        <v>139</v>
      </c>
      <c r="Q20" s="17">
        <v>50</v>
      </c>
      <c r="R20" s="6">
        <f t="shared" si="0"/>
        <v>68234.5</v>
      </c>
      <c r="S20" s="6">
        <f t="shared" si="1"/>
        <v>136469000</v>
      </c>
      <c r="T20" s="6">
        <f t="shared" si="2"/>
        <v>2729380</v>
      </c>
      <c r="U20" s="6" t="s">
        <v>235</v>
      </c>
      <c r="V20" s="6" t="s">
        <v>235</v>
      </c>
      <c r="W20" s="6">
        <f t="shared" si="10"/>
        <v>60675.043380000003</v>
      </c>
      <c r="X20" s="6">
        <f t="shared" si="11"/>
        <v>192219.26429999998</v>
      </c>
      <c r="Y20" s="6"/>
      <c r="Z20" s="2" t="s">
        <v>235</v>
      </c>
      <c r="AA20" s="2" t="s">
        <v>235</v>
      </c>
      <c r="AB20" s="7">
        <f t="shared" si="12"/>
        <v>88.921357055448496</v>
      </c>
      <c r="AC20" s="7">
        <f t="shared" si="13"/>
        <v>281.70392440774094</v>
      </c>
      <c r="AD20" s="17" t="s">
        <v>283</v>
      </c>
    </row>
    <row r="21" spans="1:30" ht="13.95" customHeight="1" x14ac:dyDescent="0.3">
      <c r="A21" s="2">
        <v>18</v>
      </c>
      <c r="B21" s="17">
        <v>30967</v>
      </c>
      <c r="C21" s="17" t="s">
        <v>284</v>
      </c>
      <c r="D21" s="17">
        <v>1772</v>
      </c>
      <c r="E21" s="2" t="s">
        <v>247</v>
      </c>
      <c r="F21" s="17">
        <v>146.30000000000001</v>
      </c>
      <c r="G21" s="17" t="s">
        <v>163</v>
      </c>
      <c r="H21" s="18">
        <v>36906640.640000001</v>
      </c>
      <c r="I21" s="18">
        <v>2497159.8080000002</v>
      </c>
      <c r="J21" s="17" t="s">
        <v>235</v>
      </c>
      <c r="K21" s="17" t="s">
        <v>235</v>
      </c>
      <c r="L21" s="17" t="s">
        <v>235</v>
      </c>
      <c r="M21" s="17">
        <v>172</v>
      </c>
      <c r="N21" s="17" t="s">
        <v>231</v>
      </c>
      <c r="O21" s="17">
        <v>301</v>
      </c>
      <c r="P21" s="17">
        <v>60</v>
      </c>
      <c r="Q21" s="17">
        <v>62</v>
      </c>
      <c r="R21" s="6">
        <f t="shared" si="0"/>
        <v>15824</v>
      </c>
      <c r="S21" s="6">
        <f t="shared" si="1"/>
        <v>31648000</v>
      </c>
      <c r="T21" s="6">
        <f t="shared" si="2"/>
        <v>632960</v>
      </c>
      <c r="U21" s="6" t="s">
        <v>235</v>
      </c>
      <c r="V21" s="6" t="s">
        <v>235</v>
      </c>
      <c r="W21" s="6">
        <f t="shared" si="10"/>
        <v>18453.320319999999</v>
      </c>
      <c r="X21" s="6">
        <f t="shared" si="11"/>
        <v>62428.995200000005</v>
      </c>
      <c r="Y21" s="6"/>
      <c r="Z21" s="2" t="s">
        <v>235</v>
      </c>
      <c r="AA21" s="2" t="s">
        <v>235</v>
      </c>
      <c r="AB21" s="7">
        <f t="shared" si="12"/>
        <v>116.61602831142568</v>
      </c>
      <c r="AC21" s="7">
        <f t="shared" si="13"/>
        <v>394.52095045500511</v>
      </c>
      <c r="AD21" s="17" t="s">
        <v>283</v>
      </c>
    </row>
    <row r="22" spans="1:30" ht="13.95" customHeight="1" x14ac:dyDescent="0.3">
      <c r="A22" s="2">
        <v>19</v>
      </c>
      <c r="B22" s="17">
        <v>30970</v>
      </c>
      <c r="C22" s="17" t="s">
        <v>285</v>
      </c>
      <c r="D22" s="17">
        <v>1772</v>
      </c>
      <c r="E22" s="2" t="s">
        <v>247</v>
      </c>
      <c r="F22" s="17">
        <v>365.3</v>
      </c>
      <c r="G22" s="17" t="s">
        <v>163</v>
      </c>
      <c r="H22" s="18">
        <v>50696681.799999997</v>
      </c>
      <c r="I22" s="18">
        <v>2753096.86</v>
      </c>
      <c r="J22" s="17" t="s">
        <v>235</v>
      </c>
      <c r="K22" s="17" t="s">
        <v>235</v>
      </c>
      <c r="L22" s="17" t="s">
        <v>235</v>
      </c>
      <c r="M22" s="17">
        <v>336</v>
      </c>
      <c r="N22" s="17" t="s">
        <v>232</v>
      </c>
      <c r="O22" s="17">
        <v>241</v>
      </c>
      <c r="P22" s="17">
        <v>137</v>
      </c>
      <c r="Q22" s="17">
        <v>56</v>
      </c>
      <c r="R22" s="6">
        <f t="shared" si="0"/>
        <v>41832</v>
      </c>
      <c r="S22" s="6">
        <f t="shared" si="1"/>
        <v>83664000</v>
      </c>
      <c r="T22" s="6">
        <f t="shared" si="2"/>
        <v>1673280</v>
      </c>
      <c r="U22" s="6" t="s">
        <v>235</v>
      </c>
      <c r="V22" s="6" t="s">
        <v>235</v>
      </c>
      <c r="W22" s="6">
        <f t="shared" si="10"/>
        <v>25348.340899999999</v>
      </c>
      <c r="X22" s="6">
        <f t="shared" si="11"/>
        <v>68827.421499999997</v>
      </c>
      <c r="Y22" s="6"/>
      <c r="Z22" s="2" t="s">
        <v>235</v>
      </c>
      <c r="AA22" s="2" t="s">
        <v>235</v>
      </c>
      <c r="AB22" s="7">
        <f t="shared" si="12"/>
        <v>60.595574918722505</v>
      </c>
      <c r="AC22" s="7">
        <f t="shared" si="13"/>
        <v>164.53294487473704</v>
      </c>
      <c r="AD22" s="17" t="s">
        <v>283</v>
      </c>
    </row>
    <row r="23" spans="1:30" ht="13.95" customHeight="1" x14ac:dyDescent="0.3">
      <c r="A23" s="2">
        <v>20</v>
      </c>
      <c r="B23" s="17">
        <v>31000</v>
      </c>
      <c r="C23" s="17" t="s">
        <v>282</v>
      </c>
      <c r="D23" s="17">
        <v>1774</v>
      </c>
      <c r="E23" s="2" t="s">
        <v>247</v>
      </c>
      <c r="F23" s="17">
        <v>220</v>
      </c>
      <c r="G23" s="17" t="s">
        <v>163</v>
      </c>
      <c r="H23" s="18">
        <v>124764425.54000002</v>
      </c>
      <c r="I23" s="18">
        <v>7933358.0780000007</v>
      </c>
      <c r="J23" s="17" t="s">
        <v>235</v>
      </c>
      <c r="K23" s="17" t="s">
        <v>235</v>
      </c>
      <c r="L23" s="17" t="s">
        <v>235</v>
      </c>
      <c r="M23" s="17">
        <v>462</v>
      </c>
      <c r="N23" s="17" t="s">
        <v>231</v>
      </c>
      <c r="O23" s="17">
        <v>211</v>
      </c>
      <c r="P23" s="17">
        <v>93</v>
      </c>
      <c r="Q23" s="17">
        <v>47</v>
      </c>
      <c r="R23" s="6">
        <f t="shared" si="0"/>
        <v>43197</v>
      </c>
      <c r="S23" s="6">
        <f t="shared" si="1"/>
        <v>86394000</v>
      </c>
      <c r="T23" s="6">
        <f t="shared" si="2"/>
        <v>1727880</v>
      </c>
      <c r="U23" s="6" t="s">
        <v>235</v>
      </c>
      <c r="V23" s="6" t="s">
        <v>235</v>
      </c>
      <c r="W23" s="6">
        <f t="shared" si="10"/>
        <v>62382.212770000013</v>
      </c>
      <c r="X23" s="6">
        <f t="shared" si="11"/>
        <v>198333.95195000002</v>
      </c>
      <c r="Y23" s="6"/>
      <c r="Z23" s="2" t="s">
        <v>235</v>
      </c>
      <c r="AA23" s="2" t="s">
        <v>235</v>
      </c>
      <c r="AB23" s="7">
        <f t="shared" si="12"/>
        <v>144.41329900224557</v>
      </c>
      <c r="AC23" s="7">
        <f t="shared" si="13"/>
        <v>459.13825485566127</v>
      </c>
      <c r="AD23" s="17" t="s">
        <v>283</v>
      </c>
    </row>
    <row r="24" spans="1:30" ht="13.95" customHeight="1" x14ac:dyDescent="0.3">
      <c r="A24" s="2">
        <v>21</v>
      </c>
      <c r="B24" s="17">
        <v>31009</v>
      </c>
      <c r="C24" s="17" t="s">
        <v>285</v>
      </c>
      <c r="D24" s="17">
        <v>1775</v>
      </c>
      <c r="E24" s="2" t="s">
        <v>247</v>
      </c>
      <c r="F24" s="17">
        <v>250</v>
      </c>
      <c r="G24" s="17" t="s">
        <v>280</v>
      </c>
      <c r="H24" s="18">
        <v>154053658.96000001</v>
      </c>
      <c r="I24" s="18">
        <v>9893462.6720000021</v>
      </c>
      <c r="J24" s="17" t="s">
        <v>235</v>
      </c>
      <c r="K24" s="17" t="s">
        <v>235</v>
      </c>
      <c r="L24" s="17" t="s">
        <v>235</v>
      </c>
      <c r="M24" s="17">
        <v>460</v>
      </c>
      <c r="N24" s="17" t="s">
        <v>231</v>
      </c>
      <c r="O24" s="17">
        <v>453</v>
      </c>
      <c r="P24" s="17">
        <v>267</v>
      </c>
      <c r="Q24" s="17">
        <v>57</v>
      </c>
      <c r="R24" s="6">
        <f t="shared" si="0"/>
        <v>87630</v>
      </c>
      <c r="S24" s="6">
        <f t="shared" si="1"/>
        <v>175260000</v>
      </c>
      <c r="T24" s="6">
        <f t="shared" si="2"/>
        <v>3505200</v>
      </c>
      <c r="U24" s="6" t="s">
        <v>235</v>
      </c>
      <c r="V24" s="6" t="s">
        <v>235</v>
      </c>
      <c r="W24" s="6">
        <f t="shared" si="10"/>
        <v>77026.82948</v>
      </c>
      <c r="X24" s="6">
        <f t="shared" si="11"/>
        <v>247336.56680000006</v>
      </c>
      <c r="Y24" s="6"/>
      <c r="Z24" s="2" t="s">
        <v>235</v>
      </c>
      <c r="AA24" s="2" t="s">
        <v>235</v>
      </c>
      <c r="AB24" s="7">
        <f t="shared" si="12"/>
        <v>87.900067876298067</v>
      </c>
      <c r="AC24" s="7">
        <f t="shared" si="13"/>
        <v>282.25101768800647</v>
      </c>
      <c r="AD24" s="17" t="s">
        <v>283</v>
      </c>
    </row>
    <row r="25" spans="1:30" ht="13.95" customHeight="1" x14ac:dyDescent="0.3">
      <c r="A25" s="2">
        <v>22</v>
      </c>
      <c r="B25" s="17">
        <v>31026</v>
      </c>
      <c r="C25" s="17" t="s">
        <v>282</v>
      </c>
      <c r="D25" s="17">
        <v>1776</v>
      </c>
      <c r="E25" s="2" t="s">
        <v>247</v>
      </c>
      <c r="F25" s="17">
        <v>220</v>
      </c>
      <c r="G25" s="17" t="s">
        <v>163</v>
      </c>
      <c r="H25" s="18">
        <v>121259945.06</v>
      </c>
      <c r="I25" s="18">
        <v>7687097.5820000004</v>
      </c>
      <c r="J25" s="17" t="s">
        <v>235</v>
      </c>
      <c r="K25" s="17" t="s">
        <v>235</v>
      </c>
      <c r="L25" s="17" t="s">
        <v>235</v>
      </c>
      <c r="M25" s="17">
        <v>435</v>
      </c>
      <c r="N25" s="17" t="s">
        <v>231</v>
      </c>
      <c r="O25" s="17">
        <v>283</v>
      </c>
      <c r="P25" s="17">
        <v>87</v>
      </c>
      <c r="Q25" s="17">
        <v>59</v>
      </c>
      <c r="R25" s="6">
        <f t="shared" si="0"/>
        <v>44587.5</v>
      </c>
      <c r="S25" s="6">
        <f t="shared" si="1"/>
        <v>89175000</v>
      </c>
      <c r="T25" s="6">
        <f t="shared" si="2"/>
        <v>1783500</v>
      </c>
      <c r="U25" s="6" t="s">
        <v>235</v>
      </c>
      <c r="V25" s="6" t="s">
        <v>235</v>
      </c>
      <c r="W25" s="6">
        <f t="shared" si="10"/>
        <v>60629.972529999999</v>
      </c>
      <c r="X25" s="6">
        <f t="shared" si="11"/>
        <v>192177.43955000001</v>
      </c>
      <c r="Y25" s="6"/>
      <c r="Z25" s="2" t="s">
        <v>235</v>
      </c>
      <c r="AA25" s="2" t="s">
        <v>235</v>
      </c>
      <c r="AB25" s="7">
        <f t="shared" si="12"/>
        <v>135.9797533613681</v>
      </c>
      <c r="AC25" s="7">
        <f t="shared" si="13"/>
        <v>431.01191937202134</v>
      </c>
      <c r="AD25" s="17" t="s">
        <v>283</v>
      </c>
    </row>
    <row r="26" spans="1:30" ht="13.95" customHeight="1" x14ac:dyDescent="0.3">
      <c r="A26" s="2">
        <v>23</v>
      </c>
      <c r="B26" s="17">
        <v>31180</v>
      </c>
      <c r="C26" s="17" t="s">
        <v>286</v>
      </c>
      <c r="D26" s="17">
        <v>1787</v>
      </c>
      <c r="E26" s="2" t="s">
        <v>247</v>
      </c>
      <c r="F26" s="17">
        <v>350</v>
      </c>
      <c r="G26" s="17" t="s">
        <v>163</v>
      </c>
      <c r="H26" s="18">
        <v>210025848</v>
      </c>
      <c r="I26" s="18">
        <v>12505884</v>
      </c>
      <c r="J26" s="17" t="s">
        <v>235</v>
      </c>
      <c r="K26" s="17" t="s">
        <v>235</v>
      </c>
      <c r="L26" s="17" t="s">
        <v>235</v>
      </c>
      <c r="M26" s="17">
        <v>643</v>
      </c>
      <c r="N26" s="17" t="s">
        <v>287</v>
      </c>
      <c r="O26" s="17">
        <v>333</v>
      </c>
      <c r="P26" s="17">
        <v>134</v>
      </c>
      <c r="Q26" s="17">
        <v>102</v>
      </c>
      <c r="R26" s="6">
        <f t="shared" si="0"/>
        <v>108667</v>
      </c>
      <c r="S26" s="6">
        <f t="shared" si="1"/>
        <v>217334000</v>
      </c>
      <c r="T26" s="6">
        <f t="shared" si="2"/>
        <v>4346680</v>
      </c>
      <c r="U26" s="6" t="s">
        <v>235</v>
      </c>
      <c r="V26" s="6" t="s">
        <v>235</v>
      </c>
      <c r="W26" s="6">
        <f t="shared" si="10"/>
        <v>105012.924</v>
      </c>
      <c r="X26" s="6">
        <f t="shared" si="11"/>
        <v>312647.09999999998</v>
      </c>
      <c r="Y26" s="6"/>
      <c r="Z26" s="2" t="s">
        <v>235</v>
      </c>
      <c r="AA26" s="2" t="s">
        <v>235</v>
      </c>
      <c r="AB26" s="7">
        <f t="shared" si="12"/>
        <v>96.637363689068437</v>
      </c>
      <c r="AC26" s="7">
        <f t="shared" si="13"/>
        <v>287.71117266511453</v>
      </c>
      <c r="AD26" s="17" t="s">
        <v>278</v>
      </c>
    </row>
    <row r="27" spans="1:30" ht="13.95" customHeight="1" x14ac:dyDescent="0.3">
      <c r="A27" s="2">
        <v>24</v>
      </c>
      <c r="B27" s="17">
        <v>31184</v>
      </c>
      <c r="C27" s="17" t="s">
        <v>288</v>
      </c>
      <c r="D27" s="17">
        <v>1787</v>
      </c>
      <c r="E27" s="2" t="s">
        <v>247</v>
      </c>
      <c r="F27" s="17">
        <v>190</v>
      </c>
      <c r="G27" s="17" t="s">
        <v>163</v>
      </c>
      <c r="H27" s="18">
        <v>51128576.539999999</v>
      </c>
      <c r="I27" s="18">
        <v>3123550.4180000005</v>
      </c>
      <c r="J27" s="17" t="s">
        <v>235</v>
      </c>
      <c r="K27" s="17" t="s">
        <v>235</v>
      </c>
      <c r="L27" s="17" t="s">
        <v>235</v>
      </c>
      <c r="M27" s="17">
        <v>198</v>
      </c>
      <c r="N27" s="17" t="s">
        <v>231</v>
      </c>
      <c r="O27" s="17">
        <v>373</v>
      </c>
      <c r="P27" s="17">
        <v>207</v>
      </c>
      <c r="Q27" s="17">
        <v>59</v>
      </c>
      <c r="R27" s="6">
        <f t="shared" si="0"/>
        <v>32175</v>
      </c>
      <c r="S27" s="6">
        <f t="shared" si="1"/>
        <v>64350000</v>
      </c>
      <c r="T27" s="6">
        <f t="shared" si="2"/>
        <v>1287000</v>
      </c>
      <c r="U27" s="6" t="s">
        <v>235</v>
      </c>
      <c r="V27" s="6" t="s">
        <v>235</v>
      </c>
      <c r="W27" s="6">
        <f t="shared" si="10"/>
        <v>25564.288270000001</v>
      </c>
      <c r="X27" s="6">
        <f t="shared" si="11"/>
        <v>78088.760450000016</v>
      </c>
      <c r="Y27" s="6"/>
      <c r="Z27" s="2" t="s">
        <v>235</v>
      </c>
      <c r="AA27" s="2" t="s">
        <v>235</v>
      </c>
      <c r="AB27" s="7">
        <f t="shared" si="12"/>
        <v>79.453887397047396</v>
      </c>
      <c r="AC27" s="7">
        <f t="shared" si="13"/>
        <v>242.70011017871019</v>
      </c>
      <c r="AD27" s="17" t="s">
        <v>278</v>
      </c>
    </row>
    <row r="28" spans="1:30" ht="13.95" customHeight="1" x14ac:dyDescent="0.3">
      <c r="A28" s="2">
        <v>25</v>
      </c>
      <c r="B28" s="17">
        <v>31188</v>
      </c>
      <c r="C28" s="17" t="s">
        <v>289</v>
      </c>
      <c r="D28" s="17">
        <v>1787</v>
      </c>
      <c r="E28" s="2" t="s">
        <v>247</v>
      </c>
      <c r="F28" s="17">
        <v>472</v>
      </c>
      <c r="G28" s="17" t="s">
        <v>163</v>
      </c>
      <c r="H28" s="18">
        <v>107715676.8</v>
      </c>
      <c r="I28" s="18">
        <v>6710846.3999999994</v>
      </c>
      <c r="J28" s="17" t="s">
        <v>235</v>
      </c>
      <c r="K28" s="17" t="s">
        <v>235</v>
      </c>
      <c r="L28" s="17" t="s">
        <v>235</v>
      </c>
      <c r="M28" s="17">
        <v>569</v>
      </c>
      <c r="N28" s="17" t="s">
        <v>231</v>
      </c>
      <c r="O28" s="17">
        <v>305</v>
      </c>
      <c r="P28" s="17">
        <v>174</v>
      </c>
      <c r="Q28" s="17">
        <v>53</v>
      </c>
      <c r="R28" s="6">
        <f t="shared" si="0"/>
        <v>79660</v>
      </c>
      <c r="S28" s="6">
        <f t="shared" si="1"/>
        <v>159320000</v>
      </c>
      <c r="T28" s="6">
        <f t="shared" si="2"/>
        <v>3186400</v>
      </c>
      <c r="U28" s="6" t="s">
        <v>235</v>
      </c>
      <c r="V28" s="6" t="s">
        <v>235</v>
      </c>
      <c r="W28" s="6">
        <f t="shared" si="10"/>
        <v>53857.838400000001</v>
      </c>
      <c r="X28" s="6">
        <f t="shared" si="11"/>
        <v>167771.15999999997</v>
      </c>
      <c r="Y28" s="6"/>
      <c r="Z28" s="2" t="s">
        <v>235</v>
      </c>
      <c r="AA28" s="2" t="s">
        <v>235</v>
      </c>
      <c r="AB28" s="7">
        <f t="shared" si="12"/>
        <v>67.609638965603807</v>
      </c>
      <c r="AC28" s="7">
        <f t="shared" si="13"/>
        <v>210.60903841325631</v>
      </c>
      <c r="AD28" s="17" t="s">
        <v>278</v>
      </c>
    </row>
    <row r="29" spans="1:30" ht="13.95" customHeight="1" x14ac:dyDescent="0.3">
      <c r="A29" s="2">
        <v>26</v>
      </c>
      <c r="B29" s="17">
        <v>31189</v>
      </c>
      <c r="C29" s="17" t="s">
        <v>290</v>
      </c>
      <c r="D29" s="17">
        <v>1787</v>
      </c>
      <c r="E29" s="2" t="s">
        <v>247</v>
      </c>
      <c r="F29" s="17">
        <v>37</v>
      </c>
      <c r="G29" s="17" t="s">
        <v>163</v>
      </c>
      <c r="H29" s="18">
        <v>4205946.8000000007</v>
      </c>
      <c r="I29" s="18">
        <v>259279.40000000002</v>
      </c>
      <c r="J29" s="17" t="s">
        <v>235</v>
      </c>
      <c r="K29" s="17" t="s">
        <v>235</v>
      </c>
      <c r="L29" s="17" t="s">
        <v>235</v>
      </c>
      <c r="M29" s="17">
        <v>14</v>
      </c>
      <c r="N29" s="17" t="s">
        <v>231</v>
      </c>
      <c r="O29" s="17"/>
      <c r="P29" s="17">
        <v>139</v>
      </c>
      <c r="Q29" s="17">
        <v>58</v>
      </c>
      <c r="R29" s="6">
        <f t="shared" si="0"/>
        <v>1785</v>
      </c>
      <c r="S29" s="6">
        <f t="shared" si="1"/>
        <v>3570000</v>
      </c>
      <c r="T29" s="6">
        <f t="shared" si="2"/>
        <v>71400</v>
      </c>
      <c r="U29" s="6" t="s">
        <v>235</v>
      </c>
      <c r="V29" s="6" t="s">
        <v>235</v>
      </c>
      <c r="W29" s="6">
        <f t="shared" si="10"/>
        <v>2102.9734000000003</v>
      </c>
      <c r="X29" s="6">
        <f t="shared" si="11"/>
        <v>6481.9850000000006</v>
      </c>
      <c r="Y29" s="6"/>
      <c r="Z29" s="2" t="s">
        <v>235</v>
      </c>
      <c r="AA29" s="2" t="s">
        <v>235</v>
      </c>
      <c r="AB29" s="7">
        <f t="shared" si="12"/>
        <v>117.81363585434175</v>
      </c>
      <c r="AC29" s="7">
        <f t="shared" si="13"/>
        <v>363.13641456582639</v>
      </c>
      <c r="AD29" s="17" t="s">
        <v>278</v>
      </c>
    </row>
    <row r="30" spans="1:30" ht="13.95" customHeight="1" x14ac:dyDescent="0.3">
      <c r="A30" s="2">
        <v>27</v>
      </c>
      <c r="B30" s="17">
        <v>31209</v>
      </c>
      <c r="C30" s="17" t="s">
        <v>291</v>
      </c>
      <c r="D30" s="17">
        <v>1788</v>
      </c>
      <c r="E30" s="2" t="s">
        <v>247</v>
      </c>
      <c r="F30" s="17">
        <v>390</v>
      </c>
      <c r="G30" s="17" t="s">
        <v>163</v>
      </c>
      <c r="H30" s="18">
        <v>80250329.359999999</v>
      </c>
      <c r="I30" s="18">
        <v>4117084.4720000001</v>
      </c>
      <c r="J30" s="17" t="s">
        <v>235</v>
      </c>
      <c r="K30" s="17" t="s">
        <v>235</v>
      </c>
      <c r="L30" s="17" t="s">
        <v>235</v>
      </c>
      <c r="M30" s="17">
        <v>258</v>
      </c>
      <c r="N30" s="17" t="s">
        <v>15</v>
      </c>
      <c r="O30" s="17">
        <v>582</v>
      </c>
      <c r="P30" s="17">
        <v>164</v>
      </c>
      <c r="Q30" s="17">
        <v>198</v>
      </c>
      <c r="R30" s="6">
        <f t="shared" si="0"/>
        <v>72240</v>
      </c>
      <c r="S30" s="6">
        <f t="shared" si="1"/>
        <v>144480000</v>
      </c>
      <c r="T30" s="6">
        <f t="shared" si="2"/>
        <v>2889600</v>
      </c>
      <c r="U30" s="6" t="s">
        <v>235</v>
      </c>
      <c r="V30" s="6" t="s">
        <v>235</v>
      </c>
      <c r="W30" s="6">
        <f t="shared" si="10"/>
        <v>40125.164680000002</v>
      </c>
      <c r="X30" s="6">
        <f t="shared" si="11"/>
        <v>102927.1118</v>
      </c>
      <c r="Y30" s="6"/>
      <c r="Z30" s="2" t="s">
        <v>235</v>
      </c>
      <c r="AA30" s="2" t="s">
        <v>235</v>
      </c>
      <c r="AB30" s="7">
        <f t="shared" si="12"/>
        <v>55.544247895902544</v>
      </c>
      <c r="AC30" s="7">
        <f t="shared" si="13"/>
        <v>142.47939064230343</v>
      </c>
      <c r="AD30" s="17" t="s">
        <v>292</v>
      </c>
    </row>
    <row r="31" spans="1:30" ht="13.95" customHeight="1" x14ac:dyDescent="0.3">
      <c r="A31" s="2">
        <v>28</v>
      </c>
      <c r="B31" s="17">
        <v>31220</v>
      </c>
      <c r="C31" s="17" t="s">
        <v>293</v>
      </c>
      <c r="D31" s="17">
        <v>1787</v>
      </c>
      <c r="E31" s="2" t="s">
        <v>247</v>
      </c>
      <c r="F31" s="17">
        <v>522</v>
      </c>
      <c r="G31" s="17" t="s">
        <v>280</v>
      </c>
      <c r="H31" s="18">
        <v>121198450.75999999</v>
      </c>
      <c r="I31" s="18">
        <v>5903787.852</v>
      </c>
      <c r="J31" s="17" t="s">
        <v>235</v>
      </c>
      <c r="K31" s="17" t="s">
        <v>235</v>
      </c>
      <c r="L31" s="17" t="s">
        <v>235</v>
      </c>
      <c r="M31" s="17">
        <v>516</v>
      </c>
      <c r="N31" s="17" t="s">
        <v>232</v>
      </c>
      <c r="O31" s="17">
        <v>225</v>
      </c>
      <c r="P31" s="17">
        <v>97</v>
      </c>
      <c r="Q31" s="17">
        <v>57</v>
      </c>
      <c r="R31" s="6">
        <f t="shared" si="0"/>
        <v>54438</v>
      </c>
      <c r="S31" s="6">
        <f t="shared" si="1"/>
        <v>108876000</v>
      </c>
      <c r="T31" s="6">
        <f t="shared" si="2"/>
        <v>2177520</v>
      </c>
      <c r="U31" s="6" t="s">
        <v>235</v>
      </c>
      <c r="V31" s="6" t="s">
        <v>235</v>
      </c>
      <c r="W31" s="6">
        <f t="shared" si="10"/>
        <v>60599.225379999996</v>
      </c>
      <c r="X31" s="6">
        <f t="shared" si="11"/>
        <v>147594.69630000001</v>
      </c>
      <c r="Y31" s="6"/>
      <c r="Z31" s="2" t="s">
        <v>235</v>
      </c>
      <c r="AA31" s="2" t="s">
        <v>235</v>
      </c>
      <c r="AB31" s="7">
        <f t="shared" si="12"/>
        <v>111.31787607920938</v>
      </c>
      <c r="AC31" s="7">
        <f t="shared" si="13"/>
        <v>271.12439160145487</v>
      </c>
      <c r="AD31" s="17" t="s">
        <v>292</v>
      </c>
    </row>
    <row r="32" spans="1:30" ht="13.95" customHeight="1" x14ac:dyDescent="0.3">
      <c r="A32" s="2">
        <v>29</v>
      </c>
      <c r="B32" s="17">
        <v>31224</v>
      </c>
      <c r="C32" s="17" t="s">
        <v>294</v>
      </c>
      <c r="D32" s="17">
        <v>1788</v>
      </c>
      <c r="E32" s="2" t="s">
        <v>247</v>
      </c>
      <c r="F32" s="17">
        <v>660</v>
      </c>
      <c r="G32" s="17" t="s">
        <v>163</v>
      </c>
      <c r="H32" s="18">
        <v>107488862.94</v>
      </c>
      <c r="I32" s="18">
        <v>6434808.4979999997</v>
      </c>
      <c r="J32" s="17" t="s">
        <v>235</v>
      </c>
      <c r="K32" s="17" t="s">
        <v>235</v>
      </c>
      <c r="L32" s="17" t="s">
        <v>235</v>
      </c>
      <c r="M32" s="17">
        <v>274</v>
      </c>
      <c r="N32" s="17" t="s">
        <v>15</v>
      </c>
      <c r="O32" s="17">
        <v>350</v>
      </c>
      <c r="P32" s="17">
        <v>126</v>
      </c>
      <c r="Q32" s="17">
        <v>88</v>
      </c>
      <c r="R32" s="6">
        <f t="shared" si="0"/>
        <v>41374</v>
      </c>
      <c r="S32" s="6">
        <f t="shared" si="1"/>
        <v>82748000</v>
      </c>
      <c r="T32" s="6">
        <f t="shared" si="2"/>
        <v>1654960</v>
      </c>
      <c r="U32" s="6" t="s">
        <v>235</v>
      </c>
      <c r="V32" s="6" t="s">
        <v>235</v>
      </c>
      <c r="W32" s="6">
        <f t="shared" si="10"/>
        <v>53744.431469999996</v>
      </c>
      <c r="X32" s="6">
        <f t="shared" si="11"/>
        <v>160870.21244999999</v>
      </c>
      <c r="Y32" s="6"/>
      <c r="Z32" s="2" t="s">
        <v>235</v>
      </c>
      <c r="AA32" s="2" t="s">
        <v>235</v>
      </c>
      <c r="AB32" s="7">
        <f t="shared" si="12"/>
        <v>129.8990464301252</v>
      </c>
      <c r="AC32" s="7">
        <f t="shared" si="13"/>
        <v>388.81957860008697</v>
      </c>
      <c r="AD32" s="17" t="s">
        <v>292</v>
      </c>
    </row>
    <row r="33" spans="1:30" ht="13.95" customHeight="1" x14ac:dyDescent="0.3">
      <c r="A33" s="2">
        <v>30</v>
      </c>
      <c r="B33" s="17">
        <v>31279</v>
      </c>
      <c r="C33" s="17" t="s">
        <v>289</v>
      </c>
      <c r="D33" s="17">
        <v>1790</v>
      </c>
      <c r="E33" s="2" t="s">
        <v>247</v>
      </c>
      <c r="F33" s="17">
        <v>472</v>
      </c>
      <c r="G33" s="17" t="s">
        <v>163</v>
      </c>
      <c r="H33" s="18">
        <v>115253229.95999999</v>
      </c>
      <c r="I33" s="18">
        <v>7575615.6119999997</v>
      </c>
      <c r="J33" s="17" t="s">
        <v>235</v>
      </c>
      <c r="K33" s="17" t="s">
        <v>235</v>
      </c>
      <c r="L33" s="17" t="s">
        <v>235</v>
      </c>
      <c r="M33" s="17">
        <v>440</v>
      </c>
      <c r="N33" s="17" t="s">
        <v>231</v>
      </c>
      <c r="O33" s="17">
        <v>436</v>
      </c>
      <c r="P33" s="17">
        <v>199</v>
      </c>
      <c r="Q33" s="17">
        <v>56</v>
      </c>
      <c r="R33" s="6">
        <f t="shared" si="0"/>
        <v>68420</v>
      </c>
      <c r="S33" s="6">
        <f t="shared" si="1"/>
        <v>136840000</v>
      </c>
      <c r="T33" s="6">
        <f t="shared" si="2"/>
        <v>2736800</v>
      </c>
      <c r="U33" s="6" t="s">
        <v>235</v>
      </c>
      <c r="V33" s="6" t="s">
        <v>235</v>
      </c>
      <c r="W33" s="6">
        <f t="shared" si="10"/>
        <v>57626.614979999998</v>
      </c>
      <c r="X33" s="6">
        <f t="shared" si="11"/>
        <v>189390.3903</v>
      </c>
      <c r="Y33" s="6"/>
      <c r="Z33" s="2" t="s">
        <v>235</v>
      </c>
      <c r="AA33" s="2" t="s">
        <v>235</v>
      </c>
      <c r="AB33" s="7">
        <f t="shared" si="12"/>
        <v>84.224809967845658</v>
      </c>
      <c r="AC33" s="7">
        <f t="shared" si="13"/>
        <v>276.80559821689565</v>
      </c>
      <c r="AD33" s="17" t="s">
        <v>278</v>
      </c>
    </row>
    <row r="34" spans="1:30" x14ac:dyDescent="0.25">
      <c r="A34" s="2">
        <v>31</v>
      </c>
      <c r="B34" s="34">
        <v>9917</v>
      </c>
      <c r="C34" s="34" t="s">
        <v>71</v>
      </c>
      <c r="D34" s="34">
        <v>1681</v>
      </c>
      <c r="E34" s="34" t="s">
        <v>245</v>
      </c>
      <c r="F34" s="34">
        <v>93</v>
      </c>
      <c r="G34" s="34"/>
      <c r="H34" s="35" t="s">
        <v>235</v>
      </c>
      <c r="I34" s="35" t="s">
        <v>235</v>
      </c>
      <c r="J34" s="34" t="s">
        <v>146</v>
      </c>
      <c r="K34" s="36">
        <v>113080867</v>
      </c>
      <c r="L34" s="36">
        <v>2979184</v>
      </c>
      <c r="M34" s="37">
        <v>288</v>
      </c>
      <c r="N34" s="34" t="s">
        <v>15</v>
      </c>
      <c r="O34" s="34"/>
      <c r="P34" s="34">
        <v>73</v>
      </c>
      <c r="Q34" s="34">
        <v>117</v>
      </c>
      <c r="R34" s="36">
        <f t="shared" si="0"/>
        <v>44208</v>
      </c>
      <c r="S34" s="36">
        <f t="shared" si="1"/>
        <v>88416000</v>
      </c>
      <c r="T34" s="36">
        <f t="shared" si="2"/>
        <v>1768320</v>
      </c>
      <c r="U34" s="36">
        <f t="shared" ref="U34:U50" si="14">(K34/2000)</f>
        <v>56540.433499999999</v>
      </c>
      <c r="V34" s="36">
        <f t="shared" ref="V34:V50" si="15">(L34/40)</f>
        <v>74479.600000000006</v>
      </c>
      <c r="W34" s="36" t="s">
        <v>235</v>
      </c>
      <c r="X34" s="36" t="s">
        <v>235</v>
      </c>
      <c r="Y34" s="36"/>
      <c r="Z34" s="38" t="s">
        <v>235</v>
      </c>
      <c r="AA34" s="38" t="s">
        <v>235</v>
      </c>
      <c r="AB34" s="38" t="s">
        <v>235</v>
      </c>
      <c r="AC34" s="38" t="s">
        <v>235</v>
      </c>
      <c r="AD34" s="34" t="s">
        <v>193</v>
      </c>
    </row>
    <row r="35" spans="1:30" x14ac:dyDescent="0.25">
      <c r="A35" s="2">
        <v>32</v>
      </c>
      <c r="B35" s="2">
        <v>9870</v>
      </c>
      <c r="C35" s="2" t="s">
        <v>72</v>
      </c>
      <c r="D35" s="2">
        <v>1683</v>
      </c>
      <c r="E35" s="2" t="s">
        <v>245</v>
      </c>
      <c r="F35" s="2">
        <v>305</v>
      </c>
      <c r="H35" s="13" t="s">
        <v>235</v>
      </c>
      <c r="I35" s="13" t="s">
        <v>235</v>
      </c>
      <c r="J35" s="2" t="s">
        <v>146</v>
      </c>
      <c r="K35" s="6">
        <v>160826122</v>
      </c>
      <c r="L35" s="6">
        <v>4237062</v>
      </c>
      <c r="M35" s="8">
        <v>448</v>
      </c>
      <c r="N35" s="2" t="s">
        <v>15</v>
      </c>
      <c r="P35" s="2">
        <v>73</v>
      </c>
      <c r="Q35" s="2">
        <v>117</v>
      </c>
      <c r="R35" s="6">
        <f t="shared" ref="R35:R66" si="16">(P35/2+Q35)*M35</f>
        <v>68768</v>
      </c>
      <c r="S35" s="6">
        <f t="shared" ref="S35:S66" si="17">R35*2000</f>
        <v>137536000</v>
      </c>
      <c r="T35" s="6">
        <f t="shared" ref="T35:T66" si="18">R35*40</f>
        <v>2750720</v>
      </c>
      <c r="U35" s="6">
        <f t="shared" si="14"/>
        <v>80413.061000000002</v>
      </c>
      <c r="V35" s="6">
        <f t="shared" si="15"/>
        <v>105926.55</v>
      </c>
      <c r="W35" s="6" t="s">
        <v>235</v>
      </c>
      <c r="X35" s="6" t="s">
        <v>235</v>
      </c>
      <c r="Y35" s="6"/>
      <c r="Z35" s="7" t="s">
        <v>235</v>
      </c>
      <c r="AA35" s="7" t="s">
        <v>235</v>
      </c>
      <c r="AB35" s="7" t="s">
        <v>235</v>
      </c>
      <c r="AC35" s="7" t="s">
        <v>235</v>
      </c>
      <c r="AD35" s="2" t="s">
        <v>193</v>
      </c>
    </row>
    <row r="36" spans="1:30" x14ac:dyDescent="0.25">
      <c r="A36" s="2">
        <v>33</v>
      </c>
      <c r="B36" s="2">
        <v>15074</v>
      </c>
      <c r="C36" s="2" t="s">
        <v>73</v>
      </c>
      <c r="D36" s="2">
        <v>1683</v>
      </c>
      <c r="E36" s="2" t="s">
        <v>245</v>
      </c>
      <c r="F36" s="2">
        <v>343</v>
      </c>
      <c r="G36" s="2" t="s">
        <v>164</v>
      </c>
      <c r="H36" s="13">
        <v>607392</v>
      </c>
      <c r="I36" s="13">
        <v>43046</v>
      </c>
      <c r="J36" s="2" t="s">
        <v>146</v>
      </c>
      <c r="K36" s="6">
        <v>179493440</v>
      </c>
      <c r="L36" s="6">
        <v>4728864</v>
      </c>
      <c r="M36" s="8">
        <v>507</v>
      </c>
      <c r="N36" s="2" t="s">
        <v>12</v>
      </c>
      <c r="P36" s="2">
        <v>107</v>
      </c>
      <c r="Q36" s="2">
        <v>110</v>
      </c>
      <c r="R36" s="6">
        <f t="shared" si="16"/>
        <v>82894.5</v>
      </c>
      <c r="S36" s="6">
        <f t="shared" si="17"/>
        <v>165789000</v>
      </c>
      <c r="T36" s="6">
        <f t="shared" si="18"/>
        <v>3315780</v>
      </c>
      <c r="U36" s="6">
        <f t="shared" si="14"/>
        <v>89746.72</v>
      </c>
      <c r="V36" s="6">
        <f t="shared" si="15"/>
        <v>118221.6</v>
      </c>
      <c r="W36" s="6">
        <f>(H36/2000)</f>
        <v>303.69600000000003</v>
      </c>
      <c r="X36" s="6">
        <f>(I36/40)</f>
        <v>1076.1500000000001</v>
      </c>
      <c r="Y36" s="6">
        <f>U36+W36</f>
        <v>90050.415999999997</v>
      </c>
      <c r="Z36" s="7">
        <f>(W36/(U36+W36))*100</f>
        <v>0.33725107943976629</v>
      </c>
      <c r="AA36" s="7">
        <f>(X36/(V36+X36))*100</f>
        <v>0.90207065933766573</v>
      </c>
      <c r="AB36" s="7">
        <f>(H36/S36)*100</f>
        <v>0.36636447532707239</v>
      </c>
      <c r="AC36" s="7">
        <f>(I36/T36)*100</f>
        <v>1.2982164076024345</v>
      </c>
      <c r="AD36" s="2" t="s">
        <v>194</v>
      </c>
    </row>
    <row r="37" spans="1:30" x14ac:dyDescent="0.25">
      <c r="A37" s="2">
        <v>34</v>
      </c>
      <c r="B37" s="2">
        <v>20112</v>
      </c>
      <c r="C37" s="2" t="s">
        <v>74</v>
      </c>
      <c r="D37" s="2">
        <v>1683</v>
      </c>
      <c r="E37" s="2" t="s">
        <v>245</v>
      </c>
      <c r="F37" s="2">
        <v>365</v>
      </c>
      <c r="H37" s="13" t="s">
        <v>235</v>
      </c>
      <c r="I37" s="13" t="s">
        <v>235</v>
      </c>
      <c r="J37" s="2" t="s">
        <v>146</v>
      </c>
      <c r="K37" s="6">
        <v>251290816</v>
      </c>
      <c r="L37" s="6">
        <v>6620410</v>
      </c>
      <c r="M37" s="8">
        <v>550</v>
      </c>
      <c r="N37" s="2" t="s">
        <v>15</v>
      </c>
      <c r="P37" s="2">
        <v>73</v>
      </c>
      <c r="Q37" s="2">
        <v>117</v>
      </c>
      <c r="R37" s="6">
        <f t="shared" si="16"/>
        <v>84425</v>
      </c>
      <c r="S37" s="6">
        <f t="shared" si="17"/>
        <v>168850000</v>
      </c>
      <c r="T37" s="6">
        <f t="shared" si="18"/>
        <v>3377000</v>
      </c>
      <c r="U37" s="6">
        <f t="shared" si="14"/>
        <v>125645.408</v>
      </c>
      <c r="V37" s="6">
        <f t="shared" si="15"/>
        <v>165510.25</v>
      </c>
      <c r="W37" s="6" t="s">
        <v>235</v>
      </c>
      <c r="X37" s="6" t="s">
        <v>235</v>
      </c>
      <c r="Y37" s="6"/>
      <c r="Z37" s="7" t="s">
        <v>235</v>
      </c>
      <c r="AA37" s="7" t="s">
        <v>235</v>
      </c>
      <c r="AB37" s="7" t="s">
        <v>235</v>
      </c>
      <c r="AC37" s="7" t="s">
        <v>235</v>
      </c>
      <c r="AD37" s="2" t="s">
        <v>193</v>
      </c>
    </row>
    <row r="38" spans="1:30" x14ac:dyDescent="0.25">
      <c r="A38" s="2">
        <v>35</v>
      </c>
      <c r="B38" s="2">
        <v>9669</v>
      </c>
      <c r="C38" s="2" t="s">
        <v>75</v>
      </c>
      <c r="D38" s="2">
        <v>1685</v>
      </c>
      <c r="E38" s="2" t="s">
        <v>245</v>
      </c>
      <c r="F38" s="2">
        <v>93</v>
      </c>
      <c r="G38" s="2" t="s">
        <v>164</v>
      </c>
      <c r="H38" s="13">
        <v>326553</v>
      </c>
      <c r="I38" s="13">
        <v>23143</v>
      </c>
      <c r="J38" s="2" t="s">
        <v>146</v>
      </c>
      <c r="K38" s="6">
        <v>114875801</v>
      </c>
      <c r="L38" s="6">
        <v>3026473</v>
      </c>
      <c r="M38" s="8">
        <v>310</v>
      </c>
      <c r="N38" s="2" t="s">
        <v>12</v>
      </c>
      <c r="P38" s="2">
        <v>107</v>
      </c>
      <c r="Q38" s="2">
        <v>110</v>
      </c>
      <c r="R38" s="6">
        <f t="shared" si="16"/>
        <v>50685</v>
      </c>
      <c r="S38" s="6">
        <f t="shared" si="17"/>
        <v>101370000</v>
      </c>
      <c r="T38" s="6">
        <f t="shared" si="18"/>
        <v>2027400</v>
      </c>
      <c r="U38" s="6">
        <f t="shared" si="14"/>
        <v>57437.900500000003</v>
      </c>
      <c r="V38" s="6">
        <f t="shared" si="15"/>
        <v>75661.824999999997</v>
      </c>
      <c r="W38" s="6">
        <f>SUM(H38/2000)</f>
        <v>163.2765</v>
      </c>
      <c r="X38" s="6">
        <f>SUM(I38/40)</f>
        <v>578.57500000000005</v>
      </c>
      <c r="Y38" s="6">
        <f>U38+W38</f>
        <v>57601.177000000003</v>
      </c>
      <c r="Z38" s="7">
        <f>(W38/(U38+W38))*100</f>
        <v>0.28346035359659405</v>
      </c>
      <c r="AA38" s="7">
        <f>(X38/(V38+X38))*100</f>
        <v>0.75888242978788167</v>
      </c>
      <c r="AB38" s="7">
        <f>(H38/S38)*100</f>
        <v>0.32213968629772122</v>
      </c>
      <c r="AC38" s="7">
        <f>(I38/T38)*100</f>
        <v>1.1415112952550064</v>
      </c>
      <c r="AD38" s="2" t="s">
        <v>194</v>
      </c>
    </row>
    <row r="39" spans="1:30" x14ac:dyDescent="0.25">
      <c r="A39" s="2">
        <v>36</v>
      </c>
      <c r="B39" s="2">
        <v>9668</v>
      </c>
      <c r="C39" s="2" t="s">
        <v>76</v>
      </c>
      <c r="D39" s="2">
        <v>1685</v>
      </c>
      <c r="E39" s="2" t="s">
        <v>245</v>
      </c>
      <c r="F39" s="2">
        <v>101</v>
      </c>
      <c r="G39" s="2" t="s">
        <v>164</v>
      </c>
      <c r="H39" s="13">
        <v>580538</v>
      </c>
      <c r="I39" s="13">
        <v>41143</v>
      </c>
      <c r="J39" s="2" t="s">
        <v>146</v>
      </c>
      <c r="K39" s="6">
        <v>118465670</v>
      </c>
      <c r="L39" s="6">
        <v>31211050</v>
      </c>
      <c r="M39" s="8">
        <v>376</v>
      </c>
      <c r="N39" s="2" t="s">
        <v>231</v>
      </c>
      <c r="P39" s="2">
        <v>78</v>
      </c>
      <c r="Q39" s="2">
        <v>119</v>
      </c>
      <c r="R39" s="6">
        <f t="shared" si="16"/>
        <v>59408</v>
      </c>
      <c r="S39" s="6">
        <f t="shared" si="17"/>
        <v>118816000</v>
      </c>
      <c r="T39" s="6">
        <f t="shared" si="18"/>
        <v>2376320</v>
      </c>
      <c r="U39" s="6">
        <f t="shared" si="14"/>
        <v>59232.834999999999</v>
      </c>
      <c r="V39" s="6">
        <f t="shared" si="15"/>
        <v>780276.25</v>
      </c>
      <c r="W39" s="6">
        <f>SUM(H39/2000)</f>
        <v>290.26900000000001</v>
      </c>
      <c r="X39" s="6">
        <f>SUM(I39/40)</f>
        <v>1028.575</v>
      </c>
      <c r="Y39" s="6">
        <f>U39+W39</f>
        <v>59523.103999999999</v>
      </c>
      <c r="Z39" s="7">
        <f>(W39/(U39+W39))*100</f>
        <v>0.48765770010918785</v>
      </c>
      <c r="AA39" s="7">
        <f>(X39/(V39+X39))*100</f>
        <v>0.1316483614445873</v>
      </c>
      <c r="AB39" s="7">
        <f>(H39/S39)*100</f>
        <v>0.48860254511176948</v>
      </c>
      <c r="AC39" s="7">
        <f>(I39/T39)*100</f>
        <v>1.7313745623485053</v>
      </c>
      <c r="AD39" s="2" t="s">
        <v>194</v>
      </c>
    </row>
    <row r="40" spans="1:30" x14ac:dyDescent="0.25">
      <c r="A40" s="2">
        <v>37</v>
      </c>
      <c r="B40" s="2">
        <v>9684</v>
      </c>
      <c r="C40" s="2" t="s">
        <v>77</v>
      </c>
      <c r="D40" s="2">
        <v>1686</v>
      </c>
      <c r="E40" s="2" t="s">
        <v>245</v>
      </c>
      <c r="F40" s="2">
        <v>161</v>
      </c>
      <c r="H40" s="13" t="s">
        <v>235</v>
      </c>
      <c r="I40" s="13" t="s">
        <v>235</v>
      </c>
      <c r="J40" s="2" t="s">
        <v>146</v>
      </c>
      <c r="K40" s="6">
        <v>179852426</v>
      </c>
      <c r="L40" s="6">
        <v>4738322</v>
      </c>
      <c r="M40" s="8">
        <v>404</v>
      </c>
      <c r="N40" s="2" t="s">
        <v>15</v>
      </c>
      <c r="P40" s="2">
        <v>73</v>
      </c>
      <c r="Q40" s="2">
        <v>117</v>
      </c>
      <c r="R40" s="6">
        <f t="shared" si="16"/>
        <v>62014</v>
      </c>
      <c r="S40" s="6">
        <f t="shared" si="17"/>
        <v>124028000</v>
      </c>
      <c r="T40" s="6">
        <f t="shared" si="18"/>
        <v>2480560</v>
      </c>
      <c r="U40" s="6">
        <f t="shared" si="14"/>
        <v>89926.213000000003</v>
      </c>
      <c r="V40" s="6">
        <f t="shared" si="15"/>
        <v>118458.05</v>
      </c>
      <c r="W40" s="6" t="s">
        <v>235</v>
      </c>
      <c r="X40" s="6" t="s">
        <v>235</v>
      </c>
      <c r="Y40" s="6"/>
      <c r="Z40" s="7" t="s">
        <v>235</v>
      </c>
      <c r="AA40" s="7" t="s">
        <v>235</v>
      </c>
      <c r="AB40" s="7" t="s">
        <v>235</v>
      </c>
      <c r="AC40" s="7" t="s">
        <v>235</v>
      </c>
      <c r="AD40" s="2" t="s">
        <v>193</v>
      </c>
    </row>
    <row r="41" spans="1:30" x14ac:dyDescent="0.25">
      <c r="A41" s="2">
        <v>38</v>
      </c>
      <c r="B41" s="2">
        <v>9702</v>
      </c>
      <c r="C41" s="2" t="s">
        <v>78</v>
      </c>
      <c r="D41" s="2">
        <v>1694</v>
      </c>
      <c r="E41" s="2" t="s">
        <v>245</v>
      </c>
      <c r="F41" s="2">
        <v>253</v>
      </c>
      <c r="H41" s="13" t="s">
        <v>235</v>
      </c>
      <c r="I41" s="13" t="s">
        <v>235</v>
      </c>
      <c r="J41" s="2" t="s">
        <v>146</v>
      </c>
      <c r="K41" s="6">
        <v>187391151</v>
      </c>
      <c r="L41" s="6">
        <v>4936934</v>
      </c>
      <c r="M41" s="8">
        <v>600</v>
      </c>
      <c r="N41" s="2" t="s">
        <v>15</v>
      </c>
      <c r="O41" s="2">
        <v>184</v>
      </c>
      <c r="P41" s="2">
        <v>73</v>
      </c>
      <c r="Q41" s="2">
        <v>117</v>
      </c>
      <c r="R41" s="6">
        <f t="shared" si="16"/>
        <v>92100</v>
      </c>
      <c r="S41" s="6">
        <f t="shared" si="17"/>
        <v>184200000</v>
      </c>
      <c r="T41" s="6">
        <f t="shared" si="18"/>
        <v>3684000</v>
      </c>
      <c r="U41" s="6">
        <f t="shared" si="14"/>
        <v>93695.575500000006</v>
      </c>
      <c r="V41" s="6">
        <f t="shared" si="15"/>
        <v>123423.35</v>
      </c>
      <c r="W41" s="6" t="s">
        <v>235</v>
      </c>
      <c r="X41" s="6" t="s">
        <v>235</v>
      </c>
      <c r="Y41" s="6"/>
      <c r="Z41" s="7" t="s">
        <v>235</v>
      </c>
      <c r="AA41" s="7" t="s">
        <v>235</v>
      </c>
      <c r="AB41" s="7" t="s">
        <v>235</v>
      </c>
      <c r="AC41" s="7" t="s">
        <v>235</v>
      </c>
      <c r="AD41" s="2" t="s">
        <v>193</v>
      </c>
    </row>
    <row r="42" spans="1:30" x14ac:dyDescent="0.25">
      <c r="A42" s="2">
        <v>39</v>
      </c>
      <c r="B42" s="2">
        <v>9714</v>
      </c>
      <c r="C42" s="2" t="s">
        <v>79</v>
      </c>
      <c r="D42" s="2">
        <v>1694</v>
      </c>
      <c r="E42" s="2" t="s">
        <v>245</v>
      </c>
      <c r="F42" s="2">
        <v>337</v>
      </c>
      <c r="G42" s="2" t="s">
        <v>164</v>
      </c>
      <c r="H42" s="13">
        <v>2902694</v>
      </c>
      <c r="I42" s="13">
        <v>205716</v>
      </c>
      <c r="J42" s="2" t="s">
        <v>146</v>
      </c>
      <c r="K42" s="6">
        <v>200324679</v>
      </c>
      <c r="L42" s="6">
        <v>5277412</v>
      </c>
      <c r="M42" s="8">
        <v>700</v>
      </c>
      <c r="N42" s="2" t="s">
        <v>12</v>
      </c>
      <c r="O42" s="2">
        <v>283</v>
      </c>
      <c r="P42" s="2">
        <v>107</v>
      </c>
      <c r="Q42" s="2">
        <v>110</v>
      </c>
      <c r="R42" s="6">
        <f t="shared" si="16"/>
        <v>114450</v>
      </c>
      <c r="S42" s="6">
        <f t="shared" si="17"/>
        <v>228900000</v>
      </c>
      <c r="T42" s="6">
        <f t="shared" si="18"/>
        <v>4578000</v>
      </c>
      <c r="U42" s="6">
        <f t="shared" si="14"/>
        <v>100162.3395</v>
      </c>
      <c r="V42" s="6">
        <f t="shared" si="15"/>
        <v>131935.29999999999</v>
      </c>
      <c r="W42" s="6">
        <f>SUM(H42/2000)</f>
        <v>1451.347</v>
      </c>
      <c r="X42" s="6">
        <f>SUM(I42/40)</f>
        <v>5142.8999999999996</v>
      </c>
      <c r="Y42" s="6">
        <f>U42+W42</f>
        <v>101613.6865</v>
      </c>
      <c r="Z42" s="7">
        <f>(W42/(U42+W42))*100</f>
        <v>1.4282987361156316</v>
      </c>
      <c r="AA42" s="7">
        <f>(X42/(V42+X42))*100</f>
        <v>3.75180006740678</v>
      </c>
      <c r="AB42" s="7">
        <f>(H42/S42)*100</f>
        <v>1.2681057230231543</v>
      </c>
      <c r="AC42" s="7">
        <f>(I42/T42)*100</f>
        <v>4.4935779816513763</v>
      </c>
      <c r="AD42" s="2" t="s">
        <v>194</v>
      </c>
    </row>
    <row r="43" spans="1:30" x14ac:dyDescent="0.25">
      <c r="A43" s="2">
        <v>40</v>
      </c>
      <c r="B43" s="2">
        <v>9701</v>
      </c>
      <c r="C43" s="2" t="s">
        <v>80</v>
      </c>
      <c r="D43" s="2">
        <v>1694</v>
      </c>
      <c r="E43" s="2" t="s">
        <v>245</v>
      </c>
      <c r="H43" s="13" t="s">
        <v>235</v>
      </c>
      <c r="I43" s="13" t="s">
        <v>235</v>
      </c>
      <c r="J43" s="2" t="s">
        <v>146</v>
      </c>
      <c r="K43" s="6">
        <v>252367777</v>
      </c>
      <c r="L43" s="6">
        <v>6648783</v>
      </c>
      <c r="M43" s="8">
        <v>600</v>
      </c>
      <c r="N43" s="2" t="s">
        <v>15</v>
      </c>
      <c r="O43" s="2">
        <v>191</v>
      </c>
      <c r="P43" s="2">
        <v>73</v>
      </c>
      <c r="Q43" s="2">
        <v>117</v>
      </c>
      <c r="R43" s="6">
        <f t="shared" si="16"/>
        <v>92100</v>
      </c>
      <c r="S43" s="6">
        <f t="shared" si="17"/>
        <v>184200000</v>
      </c>
      <c r="T43" s="6">
        <f t="shared" si="18"/>
        <v>3684000</v>
      </c>
      <c r="U43" s="6">
        <f t="shared" si="14"/>
        <v>126183.8885</v>
      </c>
      <c r="V43" s="6">
        <f t="shared" si="15"/>
        <v>166219.57500000001</v>
      </c>
      <c r="W43" s="6" t="s">
        <v>235</v>
      </c>
      <c r="X43" s="6" t="s">
        <v>235</v>
      </c>
      <c r="Y43" s="6"/>
      <c r="Z43" s="7" t="s">
        <v>235</v>
      </c>
      <c r="AA43" s="7" t="s">
        <v>235</v>
      </c>
      <c r="AB43" s="7" t="s">
        <v>235</v>
      </c>
      <c r="AC43" s="7" t="s">
        <v>235</v>
      </c>
      <c r="AD43" s="2" t="s">
        <v>193</v>
      </c>
    </row>
    <row r="44" spans="1:30" x14ac:dyDescent="0.25">
      <c r="A44" s="2">
        <v>41</v>
      </c>
      <c r="B44" s="2">
        <v>9726</v>
      </c>
      <c r="C44" s="2" t="s">
        <v>81</v>
      </c>
      <c r="D44" s="2">
        <v>1696</v>
      </c>
      <c r="E44" s="2" t="s">
        <v>245</v>
      </c>
      <c r="F44" s="2">
        <v>239</v>
      </c>
      <c r="G44" s="2" t="s">
        <v>164</v>
      </c>
      <c r="H44" s="13">
        <v>2539857</v>
      </c>
      <c r="I44" s="13">
        <v>180002</v>
      </c>
      <c r="J44" s="2" t="s">
        <v>146</v>
      </c>
      <c r="K44" s="6">
        <v>280009766</v>
      </c>
      <c r="L44" s="6">
        <v>73777028</v>
      </c>
      <c r="M44" s="8">
        <v>605</v>
      </c>
      <c r="N44" s="2" t="s">
        <v>15</v>
      </c>
      <c r="O44" s="2">
        <v>177</v>
      </c>
      <c r="P44" s="2">
        <v>73</v>
      </c>
      <c r="Q44" s="2">
        <v>117</v>
      </c>
      <c r="R44" s="6">
        <f t="shared" si="16"/>
        <v>92867.5</v>
      </c>
      <c r="S44" s="6">
        <f t="shared" si="17"/>
        <v>185735000</v>
      </c>
      <c r="T44" s="6">
        <f t="shared" si="18"/>
        <v>3714700</v>
      </c>
      <c r="U44" s="6">
        <f t="shared" si="14"/>
        <v>140004.883</v>
      </c>
      <c r="V44" s="6">
        <f t="shared" si="15"/>
        <v>1844425.7</v>
      </c>
      <c r="W44" s="6">
        <f>SUM(H44/2000)</f>
        <v>1269.9285</v>
      </c>
      <c r="X44" s="6">
        <f>SUM(I44/40)</f>
        <v>4500.05</v>
      </c>
      <c r="Y44" s="6">
        <f>U44+W44</f>
        <v>141274.81150000001</v>
      </c>
      <c r="Z44" s="7">
        <f>(W44/(U44+W44))*100</f>
        <v>0.89890652588129616</v>
      </c>
      <c r="AA44" s="7">
        <f>(X44/(V44+X44))*100</f>
        <v>0.24338727501631691</v>
      </c>
      <c r="AB44" s="7">
        <f>(H44/S44)*100</f>
        <v>1.3674627829972812</v>
      </c>
      <c r="AC44" s="7">
        <f>(I44/T44)*100</f>
        <v>4.8456672140415114</v>
      </c>
      <c r="AD44" s="2" t="s">
        <v>195</v>
      </c>
    </row>
    <row r="45" spans="1:30" x14ac:dyDescent="0.25">
      <c r="A45" s="2">
        <v>42</v>
      </c>
      <c r="B45" s="2">
        <v>75599</v>
      </c>
      <c r="C45" s="2" t="s">
        <v>82</v>
      </c>
      <c r="D45" s="2">
        <v>1721</v>
      </c>
      <c r="E45" s="2" t="s">
        <v>245</v>
      </c>
      <c r="F45" s="2">
        <v>164</v>
      </c>
      <c r="H45" s="13" t="s">
        <v>235</v>
      </c>
      <c r="I45" s="13" t="s">
        <v>235</v>
      </c>
      <c r="J45" s="2" t="s">
        <v>147</v>
      </c>
      <c r="K45" s="6">
        <v>2564941.1</v>
      </c>
      <c r="L45" s="6">
        <v>46183.15</v>
      </c>
      <c r="M45" s="8">
        <v>273</v>
      </c>
      <c r="N45" s="2" t="s">
        <v>12</v>
      </c>
      <c r="P45" s="2">
        <v>117</v>
      </c>
      <c r="Q45" s="2">
        <v>112</v>
      </c>
      <c r="R45" s="6">
        <f t="shared" si="16"/>
        <v>46546.5</v>
      </c>
      <c r="S45" s="6">
        <f t="shared" si="17"/>
        <v>93093000</v>
      </c>
      <c r="T45" s="6">
        <f t="shared" si="18"/>
        <v>1861860</v>
      </c>
      <c r="U45" s="6">
        <f t="shared" si="14"/>
        <v>1282.47055</v>
      </c>
      <c r="V45" s="6">
        <f t="shared" si="15"/>
        <v>1154.5787500000001</v>
      </c>
      <c r="W45" s="6" t="s">
        <v>235</v>
      </c>
      <c r="X45" s="6" t="s">
        <v>235</v>
      </c>
      <c r="Y45" s="6"/>
      <c r="Z45" s="7" t="s">
        <v>235</v>
      </c>
      <c r="AA45" s="7" t="s">
        <v>235</v>
      </c>
      <c r="AB45" s="7" t="s">
        <v>235</v>
      </c>
      <c r="AC45" s="7" t="s">
        <v>235</v>
      </c>
      <c r="AD45" s="2" t="s">
        <v>83</v>
      </c>
    </row>
    <row r="46" spans="1:30" x14ac:dyDescent="0.25">
      <c r="A46" s="2">
        <v>43</v>
      </c>
      <c r="B46" s="2">
        <v>76371</v>
      </c>
      <c r="C46" s="2" t="s">
        <v>84</v>
      </c>
      <c r="D46" s="2">
        <v>1721</v>
      </c>
      <c r="E46" s="2" t="s">
        <v>245</v>
      </c>
      <c r="F46" s="2">
        <v>123</v>
      </c>
      <c r="H46" s="13" t="s">
        <v>235</v>
      </c>
      <c r="I46" s="13" t="s">
        <v>235</v>
      </c>
      <c r="J46" s="2" t="s">
        <v>148</v>
      </c>
      <c r="K46" s="6">
        <v>22569443</v>
      </c>
      <c r="L46" s="6">
        <v>382420</v>
      </c>
      <c r="M46" s="8">
        <v>231</v>
      </c>
      <c r="N46" s="2" t="s">
        <v>24</v>
      </c>
      <c r="O46" s="2">
        <v>228</v>
      </c>
      <c r="P46" s="2">
        <v>137</v>
      </c>
      <c r="Q46" s="2">
        <v>75</v>
      </c>
      <c r="R46" s="6">
        <f t="shared" si="16"/>
        <v>33148.5</v>
      </c>
      <c r="S46" s="6">
        <f t="shared" si="17"/>
        <v>66297000</v>
      </c>
      <c r="T46" s="6">
        <f t="shared" si="18"/>
        <v>1325940</v>
      </c>
      <c r="U46" s="6">
        <f t="shared" si="14"/>
        <v>11284.7215</v>
      </c>
      <c r="V46" s="6">
        <f t="shared" si="15"/>
        <v>9560.5</v>
      </c>
      <c r="W46" s="6" t="s">
        <v>235</v>
      </c>
      <c r="X46" s="6" t="s">
        <v>235</v>
      </c>
      <c r="Y46" s="6"/>
      <c r="Z46" s="7" t="s">
        <v>235</v>
      </c>
      <c r="AA46" s="7" t="s">
        <v>235</v>
      </c>
      <c r="AB46" s="7" t="s">
        <v>235</v>
      </c>
      <c r="AC46" s="7" t="s">
        <v>235</v>
      </c>
      <c r="AD46" s="2" t="s">
        <v>83</v>
      </c>
    </row>
    <row r="47" spans="1:30" x14ac:dyDescent="0.25">
      <c r="A47" s="2">
        <v>44</v>
      </c>
      <c r="B47" s="2">
        <v>75956</v>
      </c>
      <c r="C47" s="2" t="s">
        <v>85</v>
      </c>
      <c r="D47" s="2">
        <v>1721</v>
      </c>
      <c r="E47" s="2" t="s">
        <v>245</v>
      </c>
      <c r="F47" s="2">
        <v>123</v>
      </c>
      <c r="G47" s="2" t="s">
        <v>164</v>
      </c>
      <c r="H47" s="13">
        <v>725674</v>
      </c>
      <c r="I47" s="13">
        <v>51429</v>
      </c>
      <c r="J47" s="2" t="s">
        <v>146</v>
      </c>
      <c r="K47" s="6">
        <v>32308819.199999999</v>
      </c>
      <c r="L47" s="6">
        <v>851195</v>
      </c>
      <c r="M47" s="8">
        <v>209</v>
      </c>
      <c r="N47" s="2" t="s">
        <v>233</v>
      </c>
      <c r="O47" s="2">
        <v>132</v>
      </c>
      <c r="P47" s="2">
        <v>132</v>
      </c>
      <c r="Q47" s="2">
        <v>100</v>
      </c>
      <c r="R47" s="6">
        <f t="shared" si="16"/>
        <v>34694</v>
      </c>
      <c r="S47" s="6">
        <f t="shared" si="17"/>
        <v>69388000</v>
      </c>
      <c r="T47" s="6">
        <f t="shared" si="18"/>
        <v>1387760</v>
      </c>
      <c r="U47" s="6">
        <f t="shared" si="14"/>
        <v>16154.409599999999</v>
      </c>
      <c r="V47" s="6">
        <f t="shared" si="15"/>
        <v>21279.875</v>
      </c>
      <c r="W47" s="6">
        <f>SUM(H47/2000)</f>
        <v>362.83699999999999</v>
      </c>
      <c r="X47" s="6">
        <f>SUM(I47/40)</f>
        <v>1285.7249999999999</v>
      </c>
      <c r="Y47" s="6">
        <f>U47+W47</f>
        <v>16517.246599999999</v>
      </c>
      <c r="Z47" s="7">
        <f>(W47/(U47+W47))*100</f>
        <v>2.1967160071340222</v>
      </c>
      <c r="AA47" s="7">
        <f>(X47/(V47+X47))*100</f>
        <v>5.6977213103130424</v>
      </c>
      <c r="AB47" s="7">
        <f>(H47/S47)*100</f>
        <v>1.0458206029861072</v>
      </c>
      <c r="AC47" s="7">
        <f>(I47/T47)*100</f>
        <v>3.7059001556465097</v>
      </c>
      <c r="AD47" s="2" t="s">
        <v>83</v>
      </c>
    </row>
    <row r="48" spans="1:30" x14ac:dyDescent="0.25">
      <c r="A48" s="2">
        <v>45</v>
      </c>
      <c r="B48" s="2">
        <v>75330</v>
      </c>
      <c r="C48" s="2" t="s">
        <v>86</v>
      </c>
      <c r="D48" s="2">
        <v>1721</v>
      </c>
      <c r="E48" s="2" t="s">
        <v>245</v>
      </c>
      <c r="F48" s="2">
        <v>55</v>
      </c>
      <c r="H48" s="13" t="s">
        <v>235</v>
      </c>
      <c r="I48" s="13" t="s">
        <v>235</v>
      </c>
      <c r="J48" s="2" t="s">
        <v>149</v>
      </c>
      <c r="K48" s="6">
        <v>49546128.800000004</v>
      </c>
      <c r="L48" s="6">
        <v>1276793.2800000003</v>
      </c>
      <c r="M48" s="8">
        <v>110</v>
      </c>
      <c r="N48" s="2" t="s">
        <v>12</v>
      </c>
      <c r="O48" s="2">
        <v>282</v>
      </c>
      <c r="P48" s="2">
        <v>117</v>
      </c>
      <c r="Q48" s="2">
        <v>112</v>
      </c>
      <c r="R48" s="6">
        <f t="shared" si="16"/>
        <v>18755</v>
      </c>
      <c r="S48" s="6">
        <f t="shared" si="17"/>
        <v>37510000</v>
      </c>
      <c r="T48" s="6">
        <f t="shared" si="18"/>
        <v>750200</v>
      </c>
      <c r="U48" s="6">
        <f t="shared" si="14"/>
        <v>24773.064400000003</v>
      </c>
      <c r="V48" s="6">
        <f t="shared" si="15"/>
        <v>31919.832000000006</v>
      </c>
      <c r="W48" s="6" t="s">
        <v>235</v>
      </c>
      <c r="X48" s="6" t="s">
        <v>235</v>
      </c>
      <c r="Y48" s="6"/>
      <c r="Z48" s="7" t="s">
        <v>235</v>
      </c>
      <c r="AA48" s="7" t="s">
        <v>235</v>
      </c>
      <c r="AB48" s="7" t="s">
        <v>235</v>
      </c>
      <c r="AC48" s="7" t="s">
        <v>235</v>
      </c>
      <c r="AD48" s="2" t="s">
        <v>83</v>
      </c>
    </row>
    <row r="49" spans="1:30" x14ac:dyDescent="0.25">
      <c r="A49" s="2">
        <v>46</v>
      </c>
      <c r="B49" s="2">
        <v>76147</v>
      </c>
      <c r="C49" s="2" t="s">
        <v>87</v>
      </c>
      <c r="D49" s="2">
        <v>1721</v>
      </c>
      <c r="E49" s="2" t="s">
        <v>245</v>
      </c>
      <c r="F49" s="2">
        <v>85</v>
      </c>
      <c r="G49" s="2" t="s">
        <v>164</v>
      </c>
      <c r="H49" s="13">
        <v>1451347.2</v>
      </c>
      <c r="I49" s="13">
        <v>102858</v>
      </c>
      <c r="J49" s="2" t="s">
        <v>150</v>
      </c>
      <c r="K49" s="6">
        <v>85087432.399999991</v>
      </c>
      <c r="L49" s="6">
        <v>2178877.4399999999</v>
      </c>
      <c r="M49" s="8">
        <v>250</v>
      </c>
      <c r="N49" s="2" t="s">
        <v>12</v>
      </c>
      <c r="O49" s="2">
        <v>199</v>
      </c>
      <c r="P49" s="2">
        <v>117</v>
      </c>
      <c r="Q49" s="2">
        <v>112</v>
      </c>
      <c r="R49" s="6">
        <f t="shared" si="16"/>
        <v>42625</v>
      </c>
      <c r="S49" s="6">
        <f t="shared" si="17"/>
        <v>85250000</v>
      </c>
      <c r="T49" s="6">
        <f t="shared" si="18"/>
        <v>1705000</v>
      </c>
      <c r="U49" s="6">
        <f t="shared" si="14"/>
        <v>42543.716199999995</v>
      </c>
      <c r="V49" s="6">
        <f t="shared" si="15"/>
        <v>54471.936000000002</v>
      </c>
      <c r="W49" s="6">
        <f t="shared" ref="W49:W57" si="19">SUM(H49/2000)</f>
        <v>725.67359999999996</v>
      </c>
      <c r="X49" s="6">
        <f t="shared" ref="X49:X57" si="20">SUM(I49/40)</f>
        <v>2571.4499999999998</v>
      </c>
      <c r="Y49" s="6">
        <f>U49+W49</f>
        <v>43269.389799999997</v>
      </c>
      <c r="Z49" s="7">
        <f>(W49/(U49+W49))*100</f>
        <v>1.6771061560013032</v>
      </c>
      <c r="AA49" s="7">
        <f>(X49/(V49+X49))*100</f>
        <v>4.5078845775389276</v>
      </c>
      <c r="AB49" s="7">
        <f t="shared" ref="AB49:AB57" si="21">(H49/S49)*100</f>
        <v>1.7024600586510266</v>
      </c>
      <c r="AC49" s="7">
        <f t="shared" ref="AC49:AC57" si="22">(I49/T49)*100</f>
        <v>6.0327272727272732</v>
      </c>
      <c r="AD49" s="2" t="s">
        <v>83</v>
      </c>
    </row>
    <row r="50" spans="1:30" x14ac:dyDescent="0.25">
      <c r="A50" s="2">
        <v>47</v>
      </c>
      <c r="B50" s="2">
        <v>76399</v>
      </c>
      <c r="C50" s="2" t="s">
        <v>88</v>
      </c>
      <c r="D50" s="2">
        <v>1722</v>
      </c>
      <c r="E50" s="2" t="s">
        <v>245</v>
      </c>
      <c r="F50" s="2">
        <v>281</v>
      </c>
      <c r="G50" s="2" t="s">
        <v>164</v>
      </c>
      <c r="H50" s="13">
        <v>1862562.2400000002</v>
      </c>
      <c r="I50" s="13">
        <v>132001.40800000002</v>
      </c>
      <c r="J50" s="2" t="s">
        <v>151</v>
      </c>
      <c r="K50" s="6">
        <v>113272089.08</v>
      </c>
      <c r="L50" s="6">
        <v>2775059.5640000002</v>
      </c>
      <c r="M50" s="8">
        <v>367</v>
      </c>
      <c r="N50" s="2" t="s">
        <v>15</v>
      </c>
      <c r="P50" s="2">
        <v>113</v>
      </c>
      <c r="Q50" s="2">
        <v>128</v>
      </c>
      <c r="R50" s="6">
        <f t="shared" si="16"/>
        <v>67711.5</v>
      </c>
      <c r="S50" s="6">
        <f t="shared" si="17"/>
        <v>135423000</v>
      </c>
      <c r="T50" s="6">
        <f t="shared" si="18"/>
        <v>2708460</v>
      </c>
      <c r="U50" s="6">
        <f t="shared" si="14"/>
        <v>56636.044540000003</v>
      </c>
      <c r="V50" s="6">
        <f t="shared" si="15"/>
        <v>69376.489100000006</v>
      </c>
      <c r="W50" s="6">
        <f t="shared" si="19"/>
        <v>931.2811200000001</v>
      </c>
      <c r="X50" s="6">
        <f t="shared" si="20"/>
        <v>3300.0352000000007</v>
      </c>
      <c r="Y50" s="6">
        <f>U50+W50</f>
        <v>57567.325660000002</v>
      </c>
      <c r="Z50" s="7">
        <f>(W50/(U50+W50))*100</f>
        <v>1.6177251753890145</v>
      </c>
      <c r="AA50" s="7">
        <f>(X50/(V50+X50))*100</f>
        <v>4.540716870798402</v>
      </c>
      <c r="AB50" s="7">
        <f t="shared" si="21"/>
        <v>1.3753662524091184</v>
      </c>
      <c r="AC50" s="7">
        <f t="shared" si="22"/>
        <v>4.8736702037320114</v>
      </c>
      <c r="AD50" s="2" t="s">
        <v>89</v>
      </c>
    </row>
    <row r="51" spans="1:30" x14ac:dyDescent="0.25">
      <c r="A51" s="2">
        <v>48</v>
      </c>
      <c r="B51" s="2">
        <v>76405</v>
      </c>
      <c r="C51" s="2" t="s">
        <v>90</v>
      </c>
      <c r="D51" s="2">
        <v>1722</v>
      </c>
      <c r="E51" s="2" t="s">
        <v>245</v>
      </c>
      <c r="G51" s="2" t="s">
        <v>164</v>
      </c>
      <c r="H51" s="13">
        <v>507971.52</v>
      </c>
      <c r="I51" s="13">
        <v>36000.384000000005</v>
      </c>
      <c r="J51" s="2" t="s">
        <v>235</v>
      </c>
      <c r="K51" s="6" t="s">
        <v>235</v>
      </c>
      <c r="L51" s="6" t="s">
        <v>235</v>
      </c>
      <c r="M51" s="8">
        <v>107</v>
      </c>
      <c r="N51" s="2" t="s">
        <v>233</v>
      </c>
      <c r="O51" s="2">
        <v>79</v>
      </c>
      <c r="P51" s="2">
        <v>132</v>
      </c>
      <c r="Q51" s="2">
        <v>100</v>
      </c>
      <c r="R51" s="6">
        <f t="shared" si="16"/>
        <v>17762</v>
      </c>
      <c r="S51" s="6">
        <f t="shared" si="17"/>
        <v>35524000</v>
      </c>
      <c r="T51" s="6">
        <f t="shared" si="18"/>
        <v>710480</v>
      </c>
      <c r="U51" s="6" t="s">
        <v>235</v>
      </c>
      <c r="V51" s="6" t="s">
        <v>235</v>
      </c>
      <c r="W51" s="6">
        <f t="shared" si="19"/>
        <v>253.98576</v>
      </c>
      <c r="X51" s="6">
        <f t="shared" si="20"/>
        <v>900.00960000000009</v>
      </c>
      <c r="Y51" s="6"/>
      <c r="Z51" s="7" t="s">
        <v>235</v>
      </c>
      <c r="AA51" s="7" t="s">
        <v>235</v>
      </c>
      <c r="AB51" s="7">
        <f t="shared" si="21"/>
        <v>1.4299389708366175</v>
      </c>
      <c r="AC51" s="7">
        <f t="shared" si="22"/>
        <v>5.0670510077693969</v>
      </c>
      <c r="AD51" s="2" t="s">
        <v>91</v>
      </c>
    </row>
    <row r="52" spans="1:30" x14ac:dyDescent="0.25">
      <c r="A52" s="2">
        <v>49</v>
      </c>
      <c r="B52" s="2">
        <v>76960</v>
      </c>
      <c r="C52" s="2" t="s">
        <v>92</v>
      </c>
      <c r="D52" s="2">
        <v>1722</v>
      </c>
      <c r="E52" s="2" t="s">
        <v>245</v>
      </c>
      <c r="F52" s="2">
        <v>146</v>
      </c>
      <c r="G52" s="2" t="s">
        <v>164</v>
      </c>
      <c r="H52" s="13">
        <v>2177020.8000000003</v>
      </c>
      <c r="I52" s="13">
        <v>154287</v>
      </c>
      <c r="J52" s="2" t="s">
        <v>151</v>
      </c>
      <c r="K52" s="6">
        <v>72933213.439999998</v>
      </c>
      <c r="L52" s="6">
        <v>1837072.8640000003</v>
      </c>
      <c r="M52" s="8">
        <v>300</v>
      </c>
      <c r="N52" s="2" t="s">
        <v>12</v>
      </c>
      <c r="O52" s="2">
        <v>253</v>
      </c>
      <c r="P52" s="2">
        <v>117</v>
      </c>
      <c r="Q52" s="2">
        <v>112</v>
      </c>
      <c r="R52" s="6">
        <f t="shared" si="16"/>
        <v>51150</v>
      </c>
      <c r="S52" s="6">
        <f t="shared" si="17"/>
        <v>102300000</v>
      </c>
      <c r="T52" s="6">
        <f t="shared" si="18"/>
        <v>2046000</v>
      </c>
      <c r="U52" s="6">
        <f>SUM(K52/2000)</f>
        <v>36466.606719999996</v>
      </c>
      <c r="V52" s="6">
        <f>(L52/40)</f>
        <v>45926.82160000001</v>
      </c>
      <c r="W52" s="6">
        <f t="shared" si="19"/>
        <v>1088.5104000000001</v>
      </c>
      <c r="X52" s="6">
        <f t="shared" si="20"/>
        <v>3857.1750000000002</v>
      </c>
      <c r="Y52" s="6">
        <f>U52+W52</f>
        <v>37555.117119999995</v>
      </c>
      <c r="Z52" s="7">
        <f>(W52/(U52+W52))*100</f>
        <v>2.8984343106210506</v>
      </c>
      <c r="AA52" s="7">
        <f>(X52/(V52+X52))*100</f>
        <v>7.7478211140645934</v>
      </c>
      <c r="AB52" s="7">
        <f t="shared" si="21"/>
        <v>2.1280750733137834</v>
      </c>
      <c r="AC52" s="7">
        <f t="shared" si="22"/>
        <v>7.540909090909091</v>
      </c>
      <c r="AD52" s="2" t="s">
        <v>83</v>
      </c>
    </row>
    <row r="53" spans="1:30" x14ac:dyDescent="0.25">
      <c r="A53" s="2">
        <v>50</v>
      </c>
      <c r="B53" s="2">
        <v>76435</v>
      </c>
      <c r="C53" s="2" t="s">
        <v>87</v>
      </c>
      <c r="D53" s="2">
        <v>1723</v>
      </c>
      <c r="E53" s="2" t="s">
        <v>245</v>
      </c>
      <c r="G53" s="2" t="s">
        <v>164</v>
      </c>
      <c r="H53" s="13">
        <v>907092</v>
      </c>
      <c r="I53" s="13">
        <v>64286</v>
      </c>
      <c r="J53" s="2" t="s">
        <v>152</v>
      </c>
      <c r="K53" s="6">
        <v>70012525.920000002</v>
      </c>
      <c r="L53" s="6">
        <v>1740221.9520000003</v>
      </c>
      <c r="M53" s="8">
        <v>273</v>
      </c>
      <c r="N53" s="2" t="s">
        <v>12</v>
      </c>
      <c r="P53" s="2">
        <v>117</v>
      </c>
      <c r="Q53" s="2">
        <v>112</v>
      </c>
      <c r="R53" s="6">
        <f t="shared" si="16"/>
        <v>46546.5</v>
      </c>
      <c r="S53" s="6">
        <f t="shared" si="17"/>
        <v>93093000</v>
      </c>
      <c r="T53" s="6">
        <f t="shared" si="18"/>
        <v>1861860</v>
      </c>
      <c r="U53" s="6">
        <f>SUM(K53/2000)</f>
        <v>35006.26296</v>
      </c>
      <c r="V53" s="6">
        <f>(L53/40)</f>
        <v>43505.548800000004</v>
      </c>
      <c r="W53" s="6">
        <f t="shared" si="19"/>
        <v>453.54599999999999</v>
      </c>
      <c r="X53" s="6">
        <f t="shared" si="20"/>
        <v>1607.15</v>
      </c>
      <c r="Y53" s="6">
        <f>U53+W53</f>
        <v>35459.808960000002</v>
      </c>
      <c r="Z53" s="7">
        <v>1.295613874917884</v>
      </c>
      <c r="AA53" s="7">
        <v>3.5625224000121221</v>
      </c>
      <c r="AB53" s="7">
        <f t="shared" si="21"/>
        <v>0.97439334858689697</v>
      </c>
      <c r="AC53" s="7">
        <f t="shared" si="22"/>
        <v>3.4527837753644208</v>
      </c>
      <c r="AD53" s="2" t="s">
        <v>93</v>
      </c>
    </row>
    <row r="54" spans="1:30" x14ac:dyDescent="0.25">
      <c r="A54" s="2">
        <v>51</v>
      </c>
      <c r="B54" s="2">
        <v>75181</v>
      </c>
      <c r="C54" s="2" t="s">
        <v>94</v>
      </c>
      <c r="D54" s="2">
        <v>1723</v>
      </c>
      <c r="E54" s="2" t="s">
        <v>245</v>
      </c>
      <c r="F54" s="2">
        <v>131</v>
      </c>
      <c r="G54" s="2" t="s">
        <v>164</v>
      </c>
      <c r="H54" s="13">
        <v>3386476.8000000003</v>
      </c>
      <c r="I54" s="13">
        <v>240002</v>
      </c>
      <c r="J54" s="2" t="s">
        <v>235</v>
      </c>
      <c r="K54" s="6" t="s">
        <v>235</v>
      </c>
      <c r="L54" s="6" t="s">
        <v>235</v>
      </c>
      <c r="M54" s="8">
        <v>250</v>
      </c>
      <c r="N54" s="2" t="s">
        <v>15</v>
      </c>
      <c r="P54" s="2">
        <v>113</v>
      </c>
      <c r="Q54" s="2">
        <v>128</v>
      </c>
      <c r="R54" s="6">
        <f t="shared" si="16"/>
        <v>46125</v>
      </c>
      <c r="S54" s="6">
        <f t="shared" si="17"/>
        <v>92250000</v>
      </c>
      <c r="T54" s="6">
        <f t="shared" si="18"/>
        <v>1845000</v>
      </c>
      <c r="U54" s="6" t="s">
        <v>235</v>
      </c>
      <c r="V54" s="6" t="s">
        <v>235</v>
      </c>
      <c r="W54" s="6">
        <f t="shared" si="19"/>
        <v>1693.2384000000002</v>
      </c>
      <c r="X54" s="6">
        <f t="shared" si="20"/>
        <v>6000.05</v>
      </c>
      <c r="Y54" s="6"/>
      <c r="Z54" s="7" t="s">
        <v>235</v>
      </c>
      <c r="AA54" s="7" t="s">
        <v>235</v>
      </c>
      <c r="AB54" s="7">
        <f t="shared" si="21"/>
        <v>3.6709775609756101</v>
      </c>
      <c r="AC54" s="7">
        <f t="shared" si="22"/>
        <v>13.008238482384824</v>
      </c>
      <c r="AD54" s="2" t="s">
        <v>95</v>
      </c>
    </row>
    <row r="55" spans="1:30" x14ac:dyDescent="0.25">
      <c r="A55" s="2">
        <v>52</v>
      </c>
      <c r="B55" s="2">
        <v>76192</v>
      </c>
      <c r="C55" s="2" t="s">
        <v>96</v>
      </c>
      <c r="D55" s="2">
        <v>1723</v>
      </c>
      <c r="E55" s="2" t="s">
        <v>245</v>
      </c>
      <c r="F55" s="2">
        <v>146</v>
      </c>
      <c r="G55" s="2" t="s">
        <v>164</v>
      </c>
      <c r="H55" s="13">
        <v>3809786.4</v>
      </c>
      <c r="I55" s="13">
        <v>270002.88</v>
      </c>
      <c r="J55" s="2" t="s">
        <v>235</v>
      </c>
      <c r="K55" s="6" t="s">
        <v>235</v>
      </c>
      <c r="L55" s="6" t="s">
        <v>235</v>
      </c>
      <c r="M55" s="8">
        <v>121</v>
      </c>
      <c r="N55" s="2" t="s">
        <v>15</v>
      </c>
      <c r="P55" s="2">
        <v>113</v>
      </c>
      <c r="Q55" s="2">
        <v>128</v>
      </c>
      <c r="R55" s="6">
        <f t="shared" si="16"/>
        <v>22324.5</v>
      </c>
      <c r="S55" s="6">
        <f t="shared" si="17"/>
        <v>44649000</v>
      </c>
      <c r="T55" s="6">
        <f t="shared" si="18"/>
        <v>892980</v>
      </c>
      <c r="U55" s="6" t="s">
        <v>235</v>
      </c>
      <c r="V55" s="6" t="s">
        <v>235</v>
      </c>
      <c r="W55" s="6">
        <f t="shared" si="19"/>
        <v>1904.8932</v>
      </c>
      <c r="X55" s="6">
        <f t="shared" si="20"/>
        <v>6750.0720000000001</v>
      </c>
      <c r="Y55" s="6"/>
      <c r="Z55" s="7" t="s">
        <v>235</v>
      </c>
      <c r="AA55" s="7" t="s">
        <v>235</v>
      </c>
      <c r="AB55" s="7">
        <f t="shared" si="21"/>
        <v>8.5327474299536377</v>
      </c>
      <c r="AC55" s="7">
        <f t="shared" si="22"/>
        <v>30.236162064099979</v>
      </c>
      <c r="AD55" s="2" t="s">
        <v>95</v>
      </c>
    </row>
    <row r="56" spans="1:30" x14ac:dyDescent="0.25">
      <c r="A56" s="2">
        <v>53</v>
      </c>
      <c r="B56" s="2">
        <v>76693</v>
      </c>
      <c r="C56" s="2" t="s">
        <v>97</v>
      </c>
      <c r="D56" s="2">
        <v>1723</v>
      </c>
      <c r="E56" s="2" t="s">
        <v>245</v>
      </c>
      <c r="F56" s="2">
        <v>123</v>
      </c>
      <c r="G56" s="2" t="s">
        <v>164</v>
      </c>
      <c r="H56" s="13">
        <v>2177020.8000000003</v>
      </c>
      <c r="I56" s="13">
        <v>154287.36000000002</v>
      </c>
      <c r="J56" s="2" t="s">
        <v>153</v>
      </c>
      <c r="K56" s="6">
        <v>24924164</v>
      </c>
      <c r="L56" s="6">
        <v>531108</v>
      </c>
      <c r="M56" s="8">
        <v>221</v>
      </c>
      <c r="N56" s="2" t="s">
        <v>233</v>
      </c>
      <c r="O56" s="2">
        <v>153</v>
      </c>
      <c r="P56" s="2">
        <v>132</v>
      </c>
      <c r="Q56" s="2">
        <v>100</v>
      </c>
      <c r="R56" s="6">
        <f t="shared" si="16"/>
        <v>36686</v>
      </c>
      <c r="S56" s="6">
        <f t="shared" si="17"/>
        <v>73372000</v>
      </c>
      <c r="T56" s="6">
        <f t="shared" si="18"/>
        <v>1467440</v>
      </c>
      <c r="U56" s="6">
        <f t="shared" ref="U56:U61" si="23">SUM(K56/2000)</f>
        <v>12462.082</v>
      </c>
      <c r="V56" s="6">
        <f t="shared" ref="V56:V61" si="24">SUM(L56/40)</f>
        <v>13277.7</v>
      </c>
      <c r="W56" s="6">
        <f t="shared" si="19"/>
        <v>1088.5104000000001</v>
      </c>
      <c r="X56" s="6">
        <f t="shared" si="20"/>
        <v>3857.1840000000002</v>
      </c>
      <c r="Y56" s="6">
        <f>U56+W56</f>
        <v>13550.592400000001</v>
      </c>
      <c r="Z56" s="7">
        <f>(W56/(U56+W56))*100</f>
        <v>8.0329358884708242</v>
      </c>
      <c r="AA56" s="7">
        <f>(X56/(V56+X56))*100</f>
        <v>22.510709731095933</v>
      </c>
      <c r="AB56" s="7">
        <f t="shared" si="21"/>
        <v>2.9671002562285347</v>
      </c>
      <c r="AC56" s="7">
        <f t="shared" si="22"/>
        <v>10.514048956005016</v>
      </c>
      <c r="AD56" s="2" t="s">
        <v>95</v>
      </c>
    </row>
    <row r="57" spans="1:30" x14ac:dyDescent="0.25">
      <c r="A57" s="2">
        <v>54</v>
      </c>
      <c r="B57" s="2">
        <v>75286</v>
      </c>
      <c r="C57" s="2" t="s">
        <v>98</v>
      </c>
      <c r="D57" s="2">
        <v>1723</v>
      </c>
      <c r="E57" s="2" t="s">
        <v>245</v>
      </c>
      <c r="F57" s="2">
        <v>95</v>
      </c>
      <c r="G57" s="2" t="s">
        <v>164</v>
      </c>
      <c r="H57" s="13">
        <v>634964.4</v>
      </c>
      <c r="I57" s="13">
        <v>45000.480000000003</v>
      </c>
      <c r="J57" s="2" t="s">
        <v>153</v>
      </c>
      <c r="K57" s="6">
        <v>33557591.600000001</v>
      </c>
      <c r="L57" s="6">
        <v>619192.43999999994</v>
      </c>
      <c r="M57" s="8">
        <v>69</v>
      </c>
      <c r="N57" s="2" t="s">
        <v>231</v>
      </c>
      <c r="P57" s="2">
        <v>139</v>
      </c>
      <c r="Q57" s="2">
        <v>83</v>
      </c>
      <c r="R57" s="6">
        <f t="shared" si="16"/>
        <v>10522.5</v>
      </c>
      <c r="S57" s="6">
        <f t="shared" si="17"/>
        <v>21045000</v>
      </c>
      <c r="T57" s="6">
        <f t="shared" si="18"/>
        <v>420900</v>
      </c>
      <c r="U57" s="6">
        <f t="shared" si="23"/>
        <v>16778.7958</v>
      </c>
      <c r="V57" s="6">
        <f t="shared" si="24"/>
        <v>15479.810999999998</v>
      </c>
      <c r="W57" s="6">
        <f t="shared" si="19"/>
        <v>317.48220000000003</v>
      </c>
      <c r="X57" s="6">
        <f t="shared" si="20"/>
        <v>1125.0120000000002</v>
      </c>
      <c r="Y57" s="6">
        <f>U57+W57</f>
        <v>17096.277999999998</v>
      </c>
      <c r="Z57" s="7">
        <f>(W57/(U57+W57))*100</f>
        <v>1.8570252542687948</v>
      </c>
      <c r="AA57" s="7">
        <f>(X57/(V57+X57))*100</f>
        <v>6.7752122380346984</v>
      </c>
      <c r="AB57" s="7">
        <f t="shared" si="21"/>
        <v>3.0171746258018532</v>
      </c>
      <c r="AC57" s="7">
        <f t="shared" si="22"/>
        <v>10.691489665003564</v>
      </c>
      <c r="AD57" s="2" t="s">
        <v>95</v>
      </c>
    </row>
    <row r="58" spans="1:30" ht="13.95" customHeight="1" x14ac:dyDescent="0.25">
      <c r="A58" s="2">
        <v>55</v>
      </c>
      <c r="B58" s="2">
        <v>76542</v>
      </c>
      <c r="C58" s="2" t="s">
        <v>99</v>
      </c>
      <c r="D58" s="2">
        <v>1723</v>
      </c>
      <c r="E58" s="2" t="s">
        <v>245</v>
      </c>
      <c r="F58" s="2">
        <v>78</v>
      </c>
      <c r="H58" s="13" t="s">
        <v>235</v>
      </c>
      <c r="I58" s="13" t="s">
        <v>235</v>
      </c>
      <c r="J58" s="2" t="s">
        <v>154</v>
      </c>
      <c r="K58" s="6">
        <v>58366100.800000004</v>
      </c>
      <c r="L58" s="6">
        <v>1513236.4800000002</v>
      </c>
      <c r="M58" s="8">
        <v>200</v>
      </c>
      <c r="N58" s="2" t="s">
        <v>12</v>
      </c>
      <c r="O58" s="2">
        <v>230</v>
      </c>
      <c r="P58" s="2">
        <v>117</v>
      </c>
      <c r="Q58" s="2">
        <v>112</v>
      </c>
      <c r="R58" s="6">
        <f t="shared" si="16"/>
        <v>34100</v>
      </c>
      <c r="S58" s="6">
        <f t="shared" si="17"/>
        <v>68200000</v>
      </c>
      <c r="T58" s="6">
        <f t="shared" si="18"/>
        <v>1364000</v>
      </c>
      <c r="U58" s="6">
        <f t="shared" si="23"/>
        <v>29183.050400000004</v>
      </c>
      <c r="V58" s="6">
        <f t="shared" si="24"/>
        <v>37830.912000000004</v>
      </c>
      <c r="W58" s="6" t="s">
        <v>235</v>
      </c>
      <c r="X58" s="6" t="s">
        <v>235</v>
      </c>
      <c r="Y58" s="6"/>
      <c r="Z58" s="7" t="s">
        <v>235</v>
      </c>
      <c r="AA58" s="7" t="s">
        <v>235</v>
      </c>
      <c r="AB58" s="7" t="s">
        <v>235</v>
      </c>
      <c r="AC58" s="7" t="s">
        <v>235</v>
      </c>
      <c r="AD58" s="2" t="s">
        <v>95</v>
      </c>
    </row>
    <row r="59" spans="1:30" x14ac:dyDescent="0.25">
      <c r="A59" s="2">
        <v>56</v>
      </c>
      <c r="B59" s="2">
        <v>76176</v>
      </c>
      <c r="C59" s="2" t="s">
        <v>100</v>
      </c>
      <c r="D59" s="2">
        <v>1723</v>
      </c>
      <c r="E59" s="2" t="s">
        <v>245</v>
      </c>
      <c r="F59" s="2">
        <v>101</v>
      </c>
      <c r="G59" s="2" t="s">
        <v>164</v>
      </c>
      <c r="H59" s="13">
        <v>2539857</v>
      </c>
      <c r="I59" s="13">
        <v>180001</v>
      </c>
      <c r="J59" s="2" t="s">
        <v>154</v>
      </c>
      <c r="K59" s="6">
        <v>69048826.560000002</v>
      </c>
      <c r="L59" s="6">
        <v>1768595.1359999999</v>
      </c>
      <c r="M59" s="8">
        <v>282</v>
      </c>
      <c r="N59" s="2" t="s">
        <v>12</v>
      </c>
      <c r="O59" s="2">
        <v>189</v>
      </c>
      <c r="P59" s="2">
        <v>117</v>
      </c>
      <c r="Q59" s="2">
        <v>112</v>
      </c>
      <c r="R59" s="6">
        <f t="shared" si="16"/>
        <v>48081</v>
      </c>
      <c r="S59" s="6">
        <f t="shared" si="17"/>
        <v>96162000</v>
      </c>
      <c r="T59" s="6">
        <f t="shared" si="18"/>
        <v>1923240</v>
      </c>
      <c r="U59" s="6">
        <f t="shared" si="23"/>
        <v>34524.413280000001</v>
      </c>
      <c r="V59" s="6">
        <f t="shared" si="24"/>
        <v>44214.878400000001</v>
      </c>
      <c r="W59" s="6">
        <f>SUM(H59/2000)</f>
        <v>1269.9285</v>
      </c>
      <c r="X59" s="6">
        <f>SUM(I59/40)</f>
        <v>4500.0249999999996</v>
      </c>
      <c r="Y59" s="6">
        <f>U59+W59</f>
        <v>35794.341780000002</v>
      </c>
      <c r="Z59" s="7">
        <f>(W59/(U59+W59))*100</f>
        <v>3.5478470530489528</v>
      </c>
      <c r="AA59" s="7">
        <f>(X59/(V59+X59))*100</f>
        <v>9.2374708475763896</v>
      </c>
      <c r="AB59" s="7">
        <f>(H59/S59)*100</f>
        <v>2.6412273039246275</v>
      </c>
      <c r="AC59" s="7">
        <f>(I59/T59)*100</f>
        <v>9.3592583348932017</v>
      </c>
      <c r="AD59" s="2" t="s">
        <v>95</v>
      </c>
    </row>
    <row r="60" spans="1:30" x14ac:dyDescent="0.25">
      <c r="A60" s="2">
        <v>57</v>
      </c>
      <c r="B60" s="2">
        <v>75181</v>
      </c>
      <c r="C60" s="2" t="s">
        <v>94</v>
      </c>
      <c r="D60" s="2">
        <v>1723</v>
      </c>
      <c r="E60" s="2" t="s">
        <v>245</v>
      </c>
      <c r="F60" s="2">
        <v>131</v>
      </c>
      <c r="H60" s="13" t="s">
        <v>235</v>
      </c>
      <c r="I60" s="13" t="s">
        <v>235</v>
      </c>
      <c r="J60" s="2" t="s">
        <v>146</v>
      </c>
      <c r="K60" s="6">
        <v>179493440</v>
      </c>
      <c r="L60" s="6">
        <v>4728864</v>
      </c>
      <c r="M60" s="8">
        <v>250</v>
      </c>
      <c r="N60" s="2" t="s">
        <v>15</v>
      </c>
      <c r="P60" s="2">
        <v>113</v>
      </c>
      <c r="Q60" s="2">
        <v>128</v>
      </c>
      <c r="R60" s="6">
        <f t="shared" si="16"/>
        <v>46125</v>
      </c>
      <c r="S60" s="6">
        <f t="shared" si="17"/>
        <v>92250000</v>
      </c>
      <c r="T60" s="6">
        <f t="shared" si="18"/>
        <v>1845000</v>
      </c>
      <c r="U60" s="6">
        <f t="shared" si="23"/>
        <v>89746.72</v>
      </c>
      <c r="V60" s="6">
        <f t="shared" si="24"/>
        <v>118221.6</v>
      </c>
      <c r="W60" s="6" t="s">
        <v>235</v>
      </c>
      <c r="X60" s="6" t="s">
        <v>235</v>
      </c>
      <c r="Y60" s="6"/>
      <c r="Z60" s="7" t="s">
        <v>235</v>
      </c>
      <c r="AA60" s="7" t="s">
        <v>235</v>
      </c>
      <c r="AB60" s="7" t="s">
        <v>235</v>
      </c>
      <c r="AC60" s="7" t="s">
        <v>235</v>
      </c>
      <c r="AD60" s="2" t="s">
        <v>95</v>
      </c>
    </row>
    <row r="61" spans="1:30" x14ac:dyDescent="0.25">
      <c r="A61" s="2">
        <v>58</v>
      </c>
      <c r="B61" s="2">
        <v>76965</v>
      </c>
      <c r="C61" s="2" t="s">
        <v>101</v>
      </c>
      <c r="D61" s="2">
        <v>1723</v>
      </c>
      <c r="E61" s="2" t="s">
        <v>245</v>
      </c>
      <c r="F61" s="2">
        <v>281</v>
      </c>
      <c r="G61" s="2" t="s">
        <v>164</v>
      </c>
      <c r="H61" s="13">
        <v>846619</v>
      </c>
      <c r="I61" s="13">
        <v>60000</v>
      </c>
      <c r="J61" s="2" t="s">
        <v>153</v>
      </c>
      <c r="K61" s="6">
        <v>43959912</v>
      </c>
      <c r="L61" s="6">
        <v>971160.48</v>
      </c>
      <c r="M61" s="8">
        <v>237</v>
      </c>
      <c r="N61" s="2" t="s">
        <v>15</v>
      </c>
      <c r="P61" s="2">
        <v>113</v>
      </c>
      <c r="Q61" s="2">
        <v>128</v>
      </c>
      <c r="R61" s="6">
        <f t="shared" si="16"/>
        <v>43726.5</v>
      </c>
      <c r="S61" s="6">
        <f t="shared" si="17"/>
        <v>87453000</v>
      </c>
      <c r="T61" s="6">
        <f t="shared" si="18"/>
        <v>1749060</v>
      </c>
      <c r="U61" s="6">
        <f t="shared" si="23"/>
        <v>21979.955999999998</v>
      </c>
      <c r="V61" s="6">
        <f t="shared" si="24"/>
        <v>24279.011999999999</v>
      </c>
      <c r="W61" s="6">
        <f>SUM(H61/2000)</f>
        <v>423.30950000000001</v>
      </c>
      <c r="X61" s="6">
        <f>SUM(I61/40)</f>
        <v>1500</v>
      </c>
      <c r="Y61" s="6">
        <f>U61+W61</f>
        <v>22403.265499999998</v>
      </c>
      <c r="Z61" s="7">
        <f t="shared" ref="Z61:AA64" si="25">(W61/(U61+W61))*100</f>
        <v>1.8894991000307524</v>
      </c>
      <c r="AA61" s="7">
        <f t="shared" si="25"/>
        <v>5.8186869225244164</v>
      </c>
      <c r="AB61" s="7">
        <f t="shared" ref="AB61:AC64" si="26">(H61/S61)*100</f>
        <v>0.96808457114106994</v>
      </c>
      <c r="AC61" s="7">
        <f t="shared" si="26"/>
        <v>3.4304140509759531</v>
      </c>
      <c r="AD61" s="2" t="s">
        <v>95</v>
      </c>
    </row>
    <row r="62" spans="1:30" s="15" customFormat="1" ht="15" customHeight="1" x14ac:dyDescent="0.25">
      <c r="A62" s="2">
        <v>59</v>
      </c>
      <c r="B62" s="15">
        <v>76348</v>
      </c>
      <c r="C62" s="15" t="s">
        <v>102</v>
      </c>
      <c r="D62" s="15">
        <v>1724</v>
      </c>
      <c r="E62" s="15" t="s">
        <v>245</v>
      </c>
      <c r="F62" s="15">
        <v>365</v>
      </c>
      <c r="G62" s="15" t="s">
        <v>164</v>
      </c>
      <c r="H62" s="13">
        <v>6772953.6000000006</v>
      </c>
      <c r="I62" s="13">
        <v>480005.12000000005</v>
      </c>
      <c r="J62" s="15" t="s">
        <v>146</v>
      </c>
      <c r="K62" s="39">
        <v>35898688</v>
      </c>
      <c r="L62" s="39">
        <v>945772.8</v>
      </c>
      <c r="M62" s="40">
        <v>300</v>
      </c>
      <c r="N62" s="15" t="s">
        <v>15</v>
      </c>
      <c r="P62" s="15">
        <v>113</v>
      </c>
      <c r="Q62" s="15">
        <v>128</v>
      </c>
      <c r="R62" s="39">
        <f t="shared" si="16"/>
        <v>55350</v>
      </c>
      <c r="S62" s="39">
        <f t="shared" si="17"/>
        <v>110700000</v>
      </c>
      <c r="T62" s="39">
        <f t="shared" si="18"/>
        <v>2214000</v>
      </c>
      <c r="U62" s="39">
        <f t="shared" ref="U62" si="27">SUM(K62/2000)</f>
        <v>17949.344000000001</v>
      </c>
      <c r="V62" s="39">
        <f t="shared" ref="V62" si="28">SUM(L62/40)</f>
        <v>23644.32</v>
      </c>
      <c r="W62" s="39">
        <f>SUM(H62/2000)</f>
        <v>3386.4768000000004</v>
      </c>
      <c r="X62" s="39">
        <f>SUM(I62/40)</f>
        <v>12000.128000000001</v>
      </c>
      <c r="Y62" s="39">
        <f>U62+W62</f>
        <v>21335.820800000001</v>
      </c>
      <c r="Z62" s="41">
        <f t="shared" si="25"/>
        <v>15.872259294566254</v>
      </c>
      <c r="AA62" s="41">
        <f t="shared" si="25"/>
        <v>33.66619115549215</v>
      </c>
      <c r="AB62" s="41">
        <f t="shared" si="26"/>
        <v>6.1182959349593506</v>
      </c>
      <c r="AC62" s="41">
        <f t="shared" si="26"/>
        <v>21.680448057813916</v>
      </c>
      <c r="AD62" s="15" t="s">
        <v>95</v>
      </c>
    </row>
    <row r="63" spans="1:30" x14ac:dyDescent="0.25">
      <c r="A63" s="2">
        <v>60</v>
      </c>
      <c r="B63" s="2">
        <v>76695</v>
      </c>
      <c r="C63" s="2" t="s">
        <v>103</v>
      </c>
      <c r="D63" s="2">
        <v>1724</v>
      </c>
      <c r="E63" s="2" t="s">
        <v>245</v>
      </c>
      <c r="F63" s="2">
        <v>218</v>
      </c>
      <c r="G63" s="2" t="s">
        <v>164</v>
      </c>
      <c r="H63" s="13">
        <v>2116548</v>
      </c>
      <c r="I63" s="13">
        <v>150001</v>
      </c>
      <c r="J63" s="2" t="s">
        <v>146</v>
      </c>
      <c r="K63" s="6">
        <v>42360451.839999996</v>
      </c>
      <c r="L63" s="6">
        <v>1116011.9040000001</v>
      </c>
      <c r="M63" s="8">
        <v>205</v>
      </c>
      <c r="N63" s="2" t="s">
        <v>233</v>
      </c>
      <c r="O63" s="2">
        <v>147</v>
      </c>
      <c r="P63" s="2">
        <v>132</v>
      </c>
      <c r="Q63" s="2">
        <v>100</v>
      </c>
      <c r="R63" s="6">
        <f t="shared" si="16"/>
        <v>34030</v>
      </c>
      <c r="S63" s="6">
        <f t="shared" si="17"/>
        <v>68060000</v>
      </c>
      <c r="T63" s="6">
        <f t="shared" si="18"/>
        <v>1361200</v>
      </c>
      <c r="U63" s="6">
        <f>SUM(K63/2000)</f>
        <v>21180.225919999997</v>
      </c>
      <c r="V63" s="6">
        <f>SUM(L63/40)</f>
        <v>27900.297600000002</v>
      </c>
      <c r="W63" s="6">
        <f>SUM(H63/2000)</f>
        <v>1058.2739999999999</v>
      </c>
      <c r="X63" s="6">
        <f>SUM(I63/40)</f>
        <v>3750.0250000000001</v>
      </c>
      <c r="Y63" s="6">
        <f>U63+W63</f>
        <v>22238.499919999998</v>
      </c>
      <c r="Z63" s="7">
        <f t="shared" si="25"/>
        <v>4.7587472347820121</v>
      </c>
      <c r="AA63" s="7">
        <f t="shared" si="25"/>
        <v>11.848299454615985</v>
      </c>
      <c r="AB63" s="7">
        <f t="shared" si="26"/>
        <v>3.1098266235674408</v>
      </c>
      <c r="AC63" s="7">
        <f t="shared" si="26"/>
        <v>11.019761974728182</v>
      </c>
      <c r="AD63" s="2" t="s">
        <v>95</v>
      </c>
    </row>
    <row r="64" spans="1:30" x14ac:dyDescent="0.25">
      <c r="A64" s="2">
        <v>61</v>
      </c>
      <c r="B64" s="2">
        <v>75258</v>
      </c>
      <c r="C64" s="2" t="s">
        <v>104</v>
      </c>
      <c r="D64" s="2">
        <v>1724</v>
      </c>
      <c r="E64" s="2" t="s">
        <v>245</v>
      </c>
      <c r="F64" s="2">
        <v>354</v>
      </c>
      <c r="G64" s="2" t="s">
        <v>164</v>
      </c>
      <c r="H64" s="13">
        <v>3628368</v>
      </c>
      <c r="I64" s="13">
        <v>257146</v>
      </c>
      <c r="J64" s="2" t="s">
        <v>154</v>
      </c>
      <c r="K64" s="6">
        <v>161729736</v>
      </c>
      <c r="L64" s="6">
        <v>4255978</v>
      </c>
      <c r="M64" s="8">
        <v>556</v>
      </c>
      <c r="N64" s="2" t="s">
        <v>15</v>
      </c>
      <c r="O64" s="2">
        <v>131</v>
      </c>
      <c r="P64" s="2">
        <v>113</v>
      </c>
      <c r="Q64" s="2">
        <v>128</v>
      </c>
      <c r="R64" s="6">
        <f t="shared" si="16"/>
        <v>102582</v>
      </c>
      <c r="S64" s="6">
        <f t="shared" si="17"/>
        <v>205164000</v>
      </c>
      <c r="T64" s="6">
        <f t="shared" si="18"/>
        <v>4103280</v>
      </c>
      <c r="U64" s="6">
        <f>SUM(K64/2000)</f>
        <v>80864.868000000002</v>
      </c>
      <c r="V64" s="6">
        <f>SUM(L64/40)</f>
        <v>106399.45</v>
      </c>
      <c r="W64" s="6">
        <f>SUM(H64/2000)</f>
        <v>1814.184</v>
      </c>
      <c r="X64" s="6">
        <f>SUM(I64/40)</f>
        <v>6428.65</v>
      </c>
      <c r="Y64" s="6">
        <f>U64+W64</f>
        <v>82679.051999999996</v>
      </c>
      <c r="Z64" s="7">
        <f t="shared" si="25"/>
        <v>2.194248671356319</v>
      </c>
      <c r="AA64" s="7">
        <f t="shared" si="25"/>
        <v>5.6977384180004798</v>
      </c>
      <c r="AB64" s="7">
        <f t="shared" si="26"/>
        <v>1.7685207931216</v>
      </c>
      <c r="AC64" s="7">
        <f t="shared" si="26"/>
        <v>6.2668401863874745</v>
      </c>
      <c r="AD64" s="2" t="s">
        <v>95</v>
      </c>
    </row>
    <row r="65" spans="1:30" x14ac:dyDescent="0.25">
      <c r="A65" s="2">
        <v>62</v>
      </c>
      <c r="B65" s="2">
        <v>76095</v>
      </c>
      <c r="C65" s="2" t="s">
        <v>105</v>
      </c>
      <c r="D65" s="2">
        <v>1724</v>
      </c>
      <c r="E65" s="2" t="s">
        <v>245</v>
      </c>
      <c r="F65" s="2">
        <v>68</v>
      </c>
      <c r="H65" s="13" t="s">
        <v>235</v>
      </c>
      <c r="I65" s="13" t="s">
        <v>235</v>
      </c>
      <c r="J65" s="2" t="s">
        <v>154</v>
      </c>
      <c r="K65" s="6">
        <v>184197314.56</v>
      </c>
      <c r="L65" s="6">
        <v>4842356.7360000005</v>
      </c>
      <c r="M65" s="8">
        <v>645</v>
      </c>
      <c r="N65" s="2" t="s">
        <v>12</v>
      </c>
      <c r="P65" s="2">
        <v>117</v>
      </c>
      <c r="Q65" s="2">
        <v>112</v>
      </c>
      <c r="R65" s="6">
        <f t="shared" si="16"/>
        <v>109972.5</v>
      </c>
      <c r="S65" s="6">
        <f t="shared" si="17"/>
        <v>219945000</v>
      </c>
      <c r="T65" s="6">
        <f t="shared" si="18"/>
        <v>4398900</v>
      </c>
      <c r="U65" s="6">
        <f>SUM(K65/2000)</f>
        <v>92098.657279999999</v>
      </c>
      <c r="V65" s="6">
        <f>SUM(L65/40)</f>
        <v>121058.91840000001</v>
      </c>
      <c r="W65" s="6" t="s">
        <v>235</v>
      </c>
      <c r="X65" s="6" t="s">
        <v>235</v>
      </c>
      <c r="Y65" s="6"/>
      <c r="Z65" s="7" t="s">
        <v>235</v>
      </c>
      <c r="AA65" s="7" t="s">
        <v>235</v>
      </c>
      <c r="AB65" s="7" t="s">
        <v>235</v>
      </c>
      <c r="AC65" s="7" t="s">
        <v>235</v>
      </c>
      <c r="AD65" s="2" t="s">
        <v>95</v>
      </c>
    </row>
    <row r="66" spans="1:30" x14ac:dyDescent="0.25">
      <c r="A66" s="2">
        <v>63</v>
      </c>
      <c r="B66" s="2">
        <v>76617</v>
      </c>
      <c r="C66" s="2" t="s">
        <v>106</v>
      </c>
      <c r="D66" s="2">
        <v>1729</v>
      </c>
      <c r="E66" s="2" t="s">
        <v>245</v>
      </c>
      <c r="F66" s="2">
        <v>182</v>
      </c>
      <c r="G66" s="2" t="s">
        <v>164</v>
      </c>
      <c r="H66" s="13">
        <v>40637721.600000001</v>
      </c>
      <c r="I66" s="13">
        <v>2880030.7200000002</v>
      </c>
      <c r="J66" s="2" t="s">
        <v>155</v>
      </c>
      <c r="K66" s="6">
        <v>103716953.11999999</v>
      </c>
      <c r="L66" s="6">
        <v>2297530.1120000002</v>
      </c>
      <c r="M66" s="8">
        <v>327</v>
      </c>
      <c r="N66" s="2" t="s">
        <v>12</v>
      </c>
      <c r="P66" s="2">
        <v>117</v>
      </c>
      <c r="Q66" s="2">
        <v>112</v>
      </c>
      <c r="R66" s="6">
        <f t="shared" si="16"/>
        <v>55753.5</v>
      </c>
      <c r="S66" s="6">
        <f t="shared" si="17"/>
        <v>111507000</v>
      </c>
      <c r="T66" s="6">
        <f t="shared" si="18"/>
        <v>2230140</v>
      </c>
      <c r="U66" s="6">
        <f>SUM(K66/2000)</f>
        <v>51858.476559999996</v>
      </c>
      <c r="V66" s="6">
        <f>SUM(L66/40)</f>
        <v>57438.252800000002</v>
      </c>
      <c r="W66" s="6">
        <f t="shared" ref="W66:W73" si="29">SUM(H66/2000)</f>
        <v>20318.860800000002</v>
      </c>
      <c r="X66" s="6">
        <f t="shared" ref="X66:X73" si="30">SUM(I66/40)</f>
        <v>72000.768000000011</v>
      </c>
      <c r="Y66" s="6">
        <f>U66+W66</f>
        <v>72177.337360000005</v>
      </c>
      <c r="Z66" s="7">
        <f>(W66/(U66+W66))*100</f>
        <v>28.151302809433538</v>
      </c>
      <c r="AA66" s="7">
        <f>(X66/(V66+X66))*100</f>
        <v>55.625241565486263</v>
      </c>
      <c r="AB66" s="7">
        <f t="shared" ref="AB66:AC73" si="31">(H66/S66)*100</f>
        <v>36.444099114853778</v>
      </c>
      <c r="AC66" s="7">
        <f t="shared" si="31"/>
        <v>129.14125211870106</v>
      </c>
      <c r="AD66" s="2" t="s">
        <v>107</v>
      </c>
    </row>
    <row r="67" spans="1:30" ht="13.95" customHeight="1" x14ac:dyDescent="0.25">
      <c r="A67" s="2">
        <v>64</v>
      </c>
      <c r="B67" s="2">
        <v>90937</v>
      </c>
      <c r="C67" s="2" t="s">
        <v>66</v>
      </c>
      <c r="D67" s="2">
        <v>1763</v>
      </c>
      <c r="E67" s="2" t="s">
        <v>245</v>
      </c>
      <c r="F67" s="2">
        <v>182</v>
      </c>
      <c r="G67" s="2" t="s">
        <v>165</v>
      </c>
      <c r="H67" s="13">
        <v>8702822.2400000002</v>
      </c>
      <c r="I67" s="13">
        <v>1569178.24</v>
      </c>
      <c r="J67" s="2" t="s">
        <v>235</v>
      </c>
      <c r="K67" s="6" t="s">
        <v>235</v>
      </c>
      <c r="L67" s="6" t="s">
        <v>235</v>
      </c>
      <c r="M67" s="8">
        <v>304</v>
      </c>
      <c r="N67" s="2" t="s">
        <v>32</v>
      </c>
      <c r="P67" s="2">
        <v>232</v>
      </c>
      <c r="Q67" s="2">
        <v>103</v>
      </c>
      <c r="R67" s="6">
        <f t="shared" ref="R67:R98" si="32">(P67/2+Q67)*M67</f>
        <v>66576</v>
      </c>
      <c r="S67" s="6">
        <f t="shared" ref="S67:S98" si="33">R67*2000</f>
        <v>133152000</v>
      </c>
      <c r="T67" s="6">
        <f t="shared" ref="T67:T98" si="34">R67*40</f>
        <v>2663040</v>
      </c>
      <c r="U67" s="6" t="s">
        <v>235</v>
      </c>
      <c r="V67" s="6" t="s">
        <v>235</v>
      </c>
      <c r="W67" s="6">
        <f t="shared" si="29"/>
        <v>4351.4111199999998</v>
      </c>
      <c r="X67" s="6">
        <f t="shared" si="30"/>
        <v>39229.455999999998</v>
      </c>
      <c r="Y67" s="6"/>
      <c r="Z67" s="7" t="s">
        <v>235</v>
      </c>
      <c r="AA67" s="7" t="s">
        <v>235</v>
      </c>
      <c r="AB67" s="7">
        <f t="shared" si="31"/>
        <v>6.536005647680847</v>
      </c>
      <c r="AC67" s="7">
        <f t="shared" si="31"/>
        <v>58.924321076664263</v>
      </c>
      <c r="AD67" s="2" t="s">
        <v>187</v>
      </c>
    </row>
    <row r="68" spans="1:30" ht="13.95" customHeight="1" x14ac:dyDescent="0.25">
      <c r="A68" s="2">
        <v>65</v>
      </c>
      <c r="B68" s="2">
        <v>91213</v>
      </c>
      <c r="C68" s="2" t="s">
        <v>70</v>
      </c>
      <c r="D68" s="2">
        <v>1765</v>
      </c>
      <c r="E68" s="2" t="s">
        <v>245</v>
      </c>
      <c r="F68" s="2">
        <v>182</v>
      </c>
      <c r="G68" s="2" t="s">
        <v>163</v>
      </c>
      <c r="H68" s="13">
        <v>19891907.84</v>
      </c>
      <c r="I68" s="13">
        <v>903885.24800000002</v>
      </c>
      <c r="J68" s="2" t="s">
        <v>235</v>
      </c>
      <c r="K68" s="6" t="s">
        <v>235</v>
      </c>
      <c r="L68" s="6" t="s">
        <v>235</v>
      </c>
      <c r="M68" s="8">
        <v>77</v>
      </c>
      <c r="N68" s="2" t="s">
        <v>233</v>
      </c>
      <c r="P68" s="2">
        <v>90</v>
      </c>
      <c r="Q68" s="2">
        <v>94</v>
      </c>
      <c r="R68" s="6">
        <f t="shared" si="32"/>
        <v>10703</v>
      </c>
      <c r="S68" s="6">
        <f t="shared" si="33"/>
        <v>21406000</v>
      </c>
      <c r="T68" s="6">
        <f t="shared" si="34"/>
        <v>428120</v>
      </c>
      <c r="U68" s="6" t="s">
        <v>235</v>
      </c>
      <c r="V68" s="6" t="s">
        <v>235</v>
      </c>
      <c r="W68" s="6">
        <f t="shared" si="29"/>
        <v>9945.9539199999999</v>
      </c>
      <c r="X68" s="6">
        <f t="shared" si="30"/>
        <v>22597.1312</v>
      </c>
      <c r="Y68" s="6"/>
      <c r="Z68" s="7" t="s">
        <v>235</v>
      </c>
      <c r="AA68" s="7" t="s">
        <v>235</v>
      </c>
      <c r="AB68" s="7">
        <f t="shared" si="31"/>
        <v>92.926786134728573</v>
      </c>
      <c r="AC68" s="7">
        <f t="shared" si="31"/>
        <v>211.12894702419882</v>
      </c>
      <c r="AD68" s="2" t="s">
        <v>192</v>
      </c>
    </row>
    <row r="69" spans="1:30" x14ac:dyDescent="0.25">
      <c r="A69" s="2">
        <v>66</v>
      </c>
      <c r="B69" s="2">
        <v>92315</v>
      </c>
      <c r="C69" s="2" t="s">
        <v>68</v>
      </c>
      <c r="D69" s="2">
        <v>1766</v>
      </c>
      <c r="E69" s="2" t="s">
        <v>245</v>
      </c>
      <c r="F69" s="2">
        <v>182</v>
      </c>
      <c r="G69" s="2" t="s">
        <v>175</v>
      </c>
      <c r="H69" s="13">
        <v>20327845.440000001</v>
      </c>
      <c r="I69" s="13">
        <v>6672805.4400000004</v>
      </c>
      <c r="J69" s="2" t="s">
        <v>235</v>
      </c>
      <c r="K69" s="6" t="s">
        <v>235</v>
      </c>
      <c r="L69" s="6" t="s">
        <v>235</v>
      </c>
      <c r="M69" s="8">
        <v>280</v>
      </c>
      <c r="N69" s="2" t="s">
        <v>15</v>
      </c>
      <c r="P69" s="2">
        <v>155</v>
      </c>
      <c r="Q69" s="2">
        <v>103</v>
      </c>
      <c r="R69" s="6">
        <f t="shared" si="32"/>
        <v>50540</v>
      </c>
      <c r="S69" s="6">
        <f t="shared" si="33"/>
        <v>101080000</v>
      </c>
      <c r="T69" s="6">
        <f t="shared" si="34"/>
        <v>2021600</v>
      </c>
      <c r="U69" s="6" t="s">
        <v>235</v>
      </c>
      <c r="V69" s="6" t="s">
        <v>235</v>
      </c>
      <c r="W69" s="6">
        <f t="shared" si="29"/>
        <v>10163.92272</v>
      </c>
      <c r="X69" s="6">
        <f t="shared" si="30"/>
        <v>166820.136</v>
      </c>
      <c r="Y69" s="6"/>
      <c r="Z69" s="7" t="s">
        <v>235</v>
      </c>
      <c r="AA69" s="7" t="s">
        <v>235</v>
      </c>
      <c r="AB69" s="7">
        <f t="shared" si="31"/>
        <v>20.110650415512467</v>
      </c>
      <c r="AC69" s="7">
        <f t="shared" si="31"/>
        <v>330.07545706371195</v>
      </c>
      <c r="AD69" s="2" t="s">
        <v>189</v>
      </c>
    </row>
    <row r="70" spans="1:30" x14ac:dyDescent="0.25">
      <c r="A70" s="2">
        <v>67</v>
      </c>
      <c r="B70" s="2">
        <v>91219</v>
      </c>
      <c r="C70" s="2" t="s">
        <v>61</v>
      </c>
      <c r="D70" s="2">
        <v>1767</v>
      </c>
      <c r="E70" s="2" t="s">
        <v>245</v>
      </c>
      <c r="F70" s="2">
        <v>182</v>
      </c>
      <c r="G70" s="2" t="s">
        <v>163</v>
      </c>
      <c r="H70" s="13">
        <v>24356484.32</v>
      </c>
      <c r="I70" s="13">
        <v>1018827.8239999999</v>
      </c>
      <c r="J70" s="2" t="s">
        <v>235</v>
      </c>
      <c r="K70" s="6" t="s">
        <v>235</v>
      </c>
      <c r="L70" s="6" t="s">
        <v>235</v>
      </c>
      <c r="M70" s="8">
        <v>383</v>
      </c>
      <c r="N70" s="2" t="s">
        <v>232</v>
      </c>
      <c r="P70" s="2">
        <v>155</v>
      </c>
      <c r="Q70" s="2">
        <v>103</v>
      </c>
      <c r="R70" s="6">
        <f t="shared" si="32"/>
        <v>69131.5</v>
      </c>
      <c r="S70" s="6">
        <f t="shared" si="33"/>
        <v>138263000</v>
      </c>
      <c r="T70" s="6">
        <f t="shared" si="34"/>
        <v>2765260</v>
      </c>
      <c r="U70" s="6" t="s">
        <v>235</v>
      </c>
      <c r="V70" s="6" t="s">
        <v>235</v>
      </c>
      <c r="W70" s="6">
        <f t="shared" si="29"/>
        <v>12178.24216</v>
      </c>
      <c r="X70" s="6">
        <f t="shared" si="30"/>
        <v>25470.695599999999</v>
      </c>
      <c r="Y70" s="6"/>
      <c r="Z70" s="7" t="s">
        <v>235</v>
      </c>
      <c r="AA70" s="7" t="s">
        <v>235</v>
      </c>
      <c r="AB70" s="7">
        <f t="shared" si="31"/>
        <v>17.616053694770113</v>
      </c>
      <c r="AC70" s="7">
        <f t="shared" si="31"/>
        <v>36.843834720785743</v>
      </c>
      <c r="AD70" s="2" t="s">
        <v>182</v>
      </c>
    </row>
    <row r="71" spans="1:30" s="15" customFormat="1" ht="13.95" customHeight="1" x14ac:dyDescent="0.25">
      <c r="A71" s="2">
        <v>68</v>
      </c>
      <c r="B71" s="2">
        <v>91427</v>
      </c>
      <c r="C71" s="2" t="s">
        <v>65</v>
      </c>
      <c r="D71" s="2">
        <v>1768</v>
      </c>
      <c r="E71" s="2" t="s">
        <v>245</v>
      </c>
      <c r="F71" s="2">
        <v>182</v>
      </c>
      <c r="G71" s="2" t="s">
        <v>163</v>
      </c>
      <c r="H71" s="13">
        <v>9913279.0399999991</v>
      </c>
      <c r="I71" s="13">
        <v>483418.20799999998</v>
      </c>
      <c r="J71" s="2" t="s">
        <v>235</v>
      </c>
      <c r="K71" s="6" t="s">
        <v>235</v>
      </c>
      <c r="L71" s="6" t="s">
        <v>235</v>
      </c>
      <c r="M71" s="8">
        <v>169</v>
      </c>
      <c r="N71" s="2" t="s">
        <v>232</v>
      </c>
      <c r="O71" s="2"/>
      <c r="P71" s="2">
        <v>155</v>
      </c>
      <c r="Q71" s="2">
        <v>103</v>
      </c>
      <c r="R71" s="6">
        <f t="shared" si="32"/>
        <v>30504.5</v>
      </c>
      <c r="S71" s="6">
        <f t="shared" si="33"/>
        <v>61009000</v>
      </c>
      <c r="T71" s="6">
        <f t="shared" si="34"/>
        <v>1220180</v>
      </c>
      <c r="U71" s="6" t="s">
        <v>235</v>
      </c>
      <c r="V71" s="6" t="s">
        <v>235</v>
      </c>
      <c r="W71" s="6">
        <f t="shared" si="29"/>
        <v>4956.6395199999997</v>
      </c>
      <c r="X71" s="6">
        <f t="shared" si="30"/>
        <v>12085.4552</v>
      </c>
      <c r="Y71" s="6"/>
      <c r="Z71" s="7" t="s">
        <v>235</v>
      </c>
      <c r="AA71" s="7" t="s">
        <v>235</v>
      </c>
      <c r="AB71" s="7">
        <f t="shared" si="31"/>
        <v>16.248879739054892</v>
      </c>
      <c r="AC71" s="7">
        <f t="shared" si="31"/>
        <v>39.618597911783503</v>
      </c>
      <c r="AD71" s="2" t="s">
        <v>59</v>
      </c>
    </row>
    <row r="72" spans="1:30" s="15" customFormat="1" ht="13.95" customHeight="1" x14ac:dyDescent="0.25">
      <c r="A72" s="2">
        <v>69</v>
      </c>
      <c r="B72" s="2">
        <v>91577</v>
      </c>
      <c r="C72" s="2" t="s">
        <v>63</v>
      </c>
      <c r="D72" s="2">
        <v>1769</v>
      </c>
      <c r="E72" s="2" t="s">
        <v>245</v>
      </c>
      <c r="F72" s="2">
        <v>74</v>
      </c>
      <c r="G72" s="2" t="s">
        <v>163</v>
      </c>
      <c r="H72" s="13">
        <v>14541714.879999999</v>
      </c>
      <c r="I72" s="13">
        <v>590707.93599999999</v>
      </c>
      <c r="J72" s="2" t="s">
        <v>235</v>
      </c>
      <c r="K72" s="6" t="s">
        <v>235</v>
      </c>
      <c r="L72" s="6" t="s">
        <v>235</v>
      </c>
      <c r="M72" s="8">
        <v>148</v>
      </c>
      <c r="N72" s="2" t="s">
        <v>32</v>
      </c>
      <c r="O72" s="2"/>
      <c r="P72" s="2">
        <v>232</v>
      </c>
      <c r="Q72" s="2">
        <v>103</v>
      </c>
      <c r="R72" s="6">
        <f t="shared" si="32"/>
        <v>32412</v>
      </c>
      <c r="S72" s="6">
        <f t="shared" si="33"/>
        <v>64824000</v>
      </c>
      <c r="T72" s="6">
        <f t="shared" si="34"/>
        <v>1296480</v>
      </c>
      <c r="U72" s="6" t="s">
        <v>235</v>
      </c>
      <c r="V72" s="6" t="s">
        <v>235</v>
      </c>
      <c r="W72" s="6">
        <f t="shared" si="29"/>
        <v>7270.8574399999998</v>
      </c>
      <c r="X72" s="6">
        <f t="shared" si="30"/>
        <v>14767.698399999999</v>
      </c>
      <c r="Y72" s="6"/>
      <c r="Z72" s="7" t="s">
        <v>235</v>
      </c>
      <c r="AA72" s="7" t="s">
        <v>235</v>
      </c>
      <c r="AB72" s="7">
        <f t="shared" si="31"/>
        <v>22.432609650746635</v>
      </c>
      <c r="AC72" s="7">
        <f t="shared" si="31"/>
        <v>45.562441071208191</v>
      </c>
      <c r="AD72" s="2" t="s">
        <v>185</v>
      </c>
    </row>
    <row r="73" spans="1:30" ht="13.95" customHeight="1" x14ac:dyDescent="0.25">
      <c r="A73" s="2">
        <v>70</v>
      </c>
      <c r="B73" s="2">
        <v>91428</v>
      </c>
      <c r="C73" s="2" t="s">
        <v>66</v>
      </c>
      <c r="D73" s="2">
        <v>1769</v>
      </c>
      <c r="E73" s="2" t="s">
        <v>245</v>
      </c>
      <c r="F73" s="2">
        <v>272</v>
      </c>
      <c r="G73" s="2" t="s">
        <v>172</v>
      </c>
      <c r="H73" s="13">
        <v>33500839.68</v>
      </c>
      <c r="I73" s="13">
        <v>1371080.2560000001</v>
      </c>
      <c r="J73" s="2" t="s">
        <v>235</v>
      </c>
      <c r="K73" s="6" t="s">
        <v>235</v>
      </c>
      <c r="L73" s="6" t="s">
        <v>235</v>
      </c>
      <c r="M73" s="8">
        <v>326</v>
      </c>
      <c r="N73" s="2" t="s">
        <v>15</v>
      </c>
      <c r="P73" s="2">
        <v>155</v>
      </c>
      <c r="Q73" s="2">
        <v>103</v>
      </c>
      <c r="R73" s="6">
        <f t="shared" si="32"/>
        <v>58843</v>
      </c>
      <c r="S73" s="6">
        <f t="shared" si="33"/>
        <v>117686000</v>
      </c>
      <c r="T73" s="6">
        <f t="shared" si="34"/>
        <v>2353720</v>
      </c>
      <c r="U73" s="6" t="s">
        <v>235</v>
      </c>
      <c r="V73" s="6" t="s">
        <v>235</v>
      </c>
      <c r="W73" s="6">
        <f t="shared" si="29"/>
        <v>16750.419839999999</v>
      </c>
      <c r="X73" s="6">
        <f t="shared" si="30"/>
        <v>34277.006399999998</v>
      </c>
      <c r="Y73" s="6"/>
      <c r="Z73" s="7" t="s">
        <v>235</v>
      </c>
      <c r="AA73" s="7" t="s">
        <v>235</v>
      </c>
      <c r="AB73" s="7">
        <f t="shared" si="31"/>
        <v>28.466291385551383</v>
      </c>
      <c r="AC73" s="7">
        <f t="shared" si="31"/>
        <v>58.251629590605511</v>
      </c>
      <c r="AD73" s="2" t="s">
        <v>187</v>
      </c>
    </row>
    <row r="74" spans="1:30" x14ac:dyDescent="0.25">
      <c r="A74" s="2">
        <v>71</v>
      </c>
      <c r="B74" s="2">
        <v>91553</v>
      </c>
      <c r="C74" s="2" t="s">
        <v>137</v>
      </c>
      <c r="D74" s="2">
        <v>1769</v>
      </c>
      <c r="E74" s="2" t="s">
        <v>245</v>
      </c>
      <c r="F74" s="2">
        <v>128</v>
      </c>
      <c r="H74" s="13" t="s">
        <v>235</v>
      </c>
      <c r="I74" s="13" t="s">
        <v>235</v>
      </c>
      <c r="J74" s="2" t="s">
        <v>160</v>
      </c>
      <c r="K74" s="6">
        <v>3669873750</v>
      </c>
      <c r="L74" s="6">
        <v>46650937.5</v>
      </c>
      <c r="M74" s="8">
        <v>180</v>
      </c>
      <c r="N74" s="2" t="s">
        <v>232</v>
      </c>
      <c r="P74" s="2">
        <v>155</v>
      </c>
      <c r="Q74" s="2">
        <v>103</v>
      </c>
      <c r="R74" s="6">
        <f t="shared" si="32"/>
        <v>32490</v>
      </c>
      <c r="S74" s="6">
        <f t="shared" si="33"/>
        <v>64980000</v>
      </c>
      <c r="T74" s="6">
        <f t="shared" si="34"/>
        <v>1299600</v>
      </c>
      <c r="U74" s="6">
        <f>SUM(K74/2000)</f>
        <v>1834936.875</v>
      </c>
      <c r="V74" s="6" t="s">
        <v>235</v>
      </c>
      <c r="W74" s="6" t="s">
        <v>235</v>
      </c>
      <c r="X74" s="6" t="s">
        <v>235</v>
      </c>
      <c r="Y74" s="6"/>
      <c r="Z74" s="7" t="s">
        <v>235</v>
      </c>
      <c r="AA74" s="7" t="s">
        <v>235</v>
      </c>
      <c r="AB74" s="7" t="s">
        <v>235</v>
      </c>
      <c r="AC74" s="7" t="s">
        <v>235</v>
      </c>
      <c r="AD74" s="2" t="s">
        <v>136</v>
      </c>
    </row>
    <row r="75" spans="1:30" x14ac:dyDescent="0.25">
      <c r="A75" s="2">
        <v>72</v>
      </c>
      <c r="B75" s="2">
        <v>91594</v>
      </c>
      <c r="C75" s="2" t="s">
        <v>58</v>
      </c>
      <c r="D75" s="2">
        <v>1770</v>
      </c>
      <c r="E75" s="2" t="s">
        <v>245</v>
      </c>
      <c r="F75" s="2">
        <v>128</v>
      </c>
      <c r="G75" s="2" t="s">
        <v>166</v>
      </c>
      <c r="H75" s="13">
        <v>8492090.879999999</v>
      </c>
      <c r="I75" s="13">
        <v>480365.53599999996</v>
      </c>
      <c r="J75" s="2" t="s">
        <v>235</v>
      </c>
      <c r="K75" s="6" t="s">
        <v>235</v>
      </c>
      <c r="L75" s="6" t="s">
        <v>235</v>
      </c>
      <c r="M75" s="8">
        <v>162</v>
      </c>
      <c r="N75" s="2" t="s">
        <v>232</v>
      </c>
      <c r="P75" s="2">
        <v>155</v>
      </c>
      <c r="Q75" s="2">
        <v>103</v>
      </c>
      <c r="R75" s="6">
        <f t="shared" si="32"/>
        <v>29241</v>
      </c>
      <c r="S75" s="6">
        <f t="shared" si="33"/>
        <v>58482000</v>
      </c>
      <c r="T75" s="6">
        <f t="shared" si="34"/>
        <v>1169640</v>
      </c>
      <c r="U75" s="6" t="s">
        <v>235</v>
      </c>
      <c r="V75" s="6" t="s">
        <v>235</v>
      </c>
      <c r="W75" s="6">
        <f>SUM(H75/2000)</f>
        <v>4246.0454399999999</v>
      </c>
      <c r="X75" s="6">
        <f>SUM(I75/40)</f>
        <v>12009.1384</v>
      </c>
      <c r="Y75" s="6"/>
      <c r="Z75" s="7" t="s">
        <v>235</v>
      </c>
      <c r="AA75" s="7" t="s">
        <v>235</v>
      </c>
      <c r="AB75" s="7">
        <f t="shared" ref="AB75:AC79" si="35">(H75/S75)*100</f>
        <v>14.52086262439725</v>
      </c>
      <c r="AC75" s="7">
        <f t="shared" si="35"/>
        <v>41.069520194247801</v>
      </c>
      <c r="AD75" s="2" t="s">
        <v>180</v>
      </c>
    </row>
    <row r="76" spans="1:30" ht="15" customHeight="1" x14ac:dyDescent="0.25">
      <c r="A76" s="2">
        <v>73</v>
      </c>
      <c r="B76" s="2">
        <v>91221</v>
      </c>
      <c r="C76" s="2" t="s">
        <v>61</v>
      </c>
      <c r="D76" s="2">
        <v>1770</v>
      </c>
      <c r="E76" s="2" t="s">
        <v>245</v>
      </c>
      <c r="F76" s="2">
        <v>182</v>
      </c>
      <c r="G76" s="2" t="s">
        <v>166</v>
      </c>
      <c r="H76" s="13">
        <v>33601240.960000001</v>
      </c>
      <c r="I76" s="13">
        <v>1914648.5119999999</v>
      </c>
      <c r="J76" s="2" t="s">
        <v>235</v>
      </c>
      <c r="K76" s="6" t="s">
        <v>235</v>
      </c>
      <c r="L76" s="6" t="s">
        <v>235</v>
      </c>
      <c r="M76" s="8">
        <v>342</v>
      </c>
      <c r="N76" s="2" t="s">
        <v>232</v>
      </c>
      <c r="P76" s="2">
        <v>155</v>
      </c>
      <c r="Q76" s="2">
        <v>103</v>
      </c>
      <c r="R76" s="6">
        <f t="shared" si="32"/>
        <v>61731</v>
      </c>
      <c r="S76" s="6">
        <f t="shared" si="33"/>
        <v>123462000</v>
      </c>
      <c r="T76" s="6">
        <f t="shared" si="34"/>
        <v>2469240</v>
      </c>
      <c r="U76" s="6" t="s">
        <v>235</v>
      </c>
      <c r="V76" s="6" t="s">
        <v>235</v>
      </c>
      <c r="W76" s="6">
        <f>SUM(H76/2000)</f>
        <v>16800.620480000001</v>
      </c>
      <c r="X76" s="6">
        <f>SUM(I76/40)</f>
        <v>47866.212799999994</v>
      </c>
      <c r="Y76" s="6"/>
      <c r="Z76" s="7" t="s">
        <v>235</v>
      </c>
      <c r="AA76" s="7" t="s">
        <v>235</v>
      </c>
      <c r="AB76" s="7">
        <f t="shared" si="35"/>
        <v>27.215856668448591</v>
      </c>
      <c r="AC76" s="7">
        <f t="shared" si="35"/>
        <v>77.539992548314444</v>
      </c>
      <c r="AD76" s="2" t="s">
        <v>182</v>
      </c>
    </row>
    <row r="77" spans="1:30" ht="15" customHeight="1" x14ac:dyDescent="0.25">
      <c r="A77" s="2">
        <v>74</v>
      </c>
      <c r="B77" s="2">
        <v>91573</v>
      </c>
      <c r="C77" s="2" t="s">
        <v>27</v>
      </c>
      <c r="D77" s="2">
        <v>1770</v>
      </c>
      <c r="E77" s="2" t="s">
        <v>245</v>
      </c>
      <c r="F77" s="2">
        <v>272</v>
      </c>
      <c r="G77" s="2" t="s">
        <v>166</v>
      </c>
      <c r="H77" s="13">
        <v>30480699.199999999</v>
      </c>
      <c r="I77" s="13">
        <v>1856732.64</v>
      </c>
      <c r="J77" s="2" t="s">
        <v>235</v>
      </c>
      <c r="K77" s="6" t="s">
        <v>235</v>
      </c>
      <c r="L77" s="6" t="s">
        <v>235</v>
      </c>
      <c r="M77" s="8">
        <v>260</v>
      </c>
      <c r="N77" s="2" t="s">
        <v>232</v>
      </c>
      <c r="P77" s="2">
        <v>155</v>
      </c>
      <c r="Q77" s="2">
        <v>103</v>
      </c>
      <c r="R77" s="6">
        <f t="shared" si="32"/>
        <v>46930</v>
      </c>
      <c r="S77" s="6">
        <f t="shared" si="33"/>
        <v>93860000</v>
      </c>
      <c r="T77" s="6">
        <f t="shared" si="34"/>
        <v>1877200</v>
      </c>
      <c r="U77" s="6" t="s">
        <v>235</v>
      </c>
      <c r="V77" s="6" t="s">
        <v>235</v>
      </c>
      <c r="W77" s="6">
        <f>SUM(H77/2000)</f>
        <v>15240.3496</v>
      </c>
      <c r="X77" s="6">
        <f>SUM(I77/40)</f>
        <v>46418.315999999999</v>
      </c>
      <c r="Y77" s="6"/>
      <c r="Z77" s="7" t="s">
        <v>235</v>
      </c>
      <c r="AA77" s="7" t="s">
        <v>235</v>
      </c>
      <c r="AB77" s="7">
        <f t="shared" si="35"/>
        <v>32.474642233113151</v>
      </c>
      <c r="AC77" s="7">
        <f t="shared" si="35"/>
        <v>98.909686767526097</v>
      </c>
      <c r="AD77" s="2" t="s">
        <v>180</v>
      </c>
    </row>
    <row r="78" spans="1:30" ht="15" customHeight="1" x14ac:dyDescent="0.25">
      <c r="A78" s="2">
        <v>75</v>
      </c>
      <c r="B78" s="2">
        <v>91409</v>
      </c>
      <c r="C78" s="2" t="s">
        <v>62</v>
      </c>
      <c r="D78" s="2">
        <v>1770</v>
      </c>
      <c r="E78" s="2" t="s">
        <v>245</v>
      </c>
      <c r="F78" s="2">
        <v>182</v>
      </c>
      <c r="G78" s="2" t="s">
        <v>171</v>
      </c>
      <c r="H78" s="13">
        <v>16682344.672000002</v>
      </c>
      <c r="I78" s="13">
        <v>7705159.3919999991</v>
      </c>
      <c r="J78" s="2" t="s">
        <v>235</v>
      </c>
      <c r="K78" s="6" t="s">
        <v>235</v>
      </c>
      <c r="L78" s="6" t="s">
        <v>235</v>
      </c>
      <c r="M78" s="8">
        <v>164</v>
      </c>
      <c r="N78" s="2" t="s">
        <v>232</v>
      </c>
      <c r="P78" s="2">
        <v>155</v>
      </c>
      <c r="Q78" s="2">
        <v>103</v>
      </c>
      <c r="R78" s="6">
        <f t="shared" si="32"/>
        <v>29602</v>
      </c>
      <c r="S78" s="6">
        <f t="shared" si="33"/>
        <v>59204000</v>
      </c>
      <c r="T78" s="6">
        <f t="shared" si="34"/>
        <v>1184080</v>
      </c>
      <c r="U78" s="6" t="s">
        <v>235</v>
      </c>
      <c r="V78" s="6" t="s">
        <v>235</v>
      </c>
      <c r="W78" s="6">
        <f>SUM(H78/2000)</f>
        <v>8341.1723360000015</v>
      </c>
      <c r="X78" s="6">
        <f>SUM(I78/40)</f>
        <v>192628.98479999998</v>
      </c>
      <c r="Y78" s="6"/>
      <c r="Z78" s="7" t="s">
        <v>235</v>
      </c>
      <c r="AA78" s="7" t="s">
        <v>235</v>
      </c>
      <c r="AB78" s="7">
        <f t="shared" si="35"/>
        <v>28.177732369434498</v>
      </c>
      <c r="AC78" s="7">
        <f t="shared" si="35"/>
        <v>650.72962907911619</v>
      </c>
      <c r="AD78" s="2" t="s">
        <v>184</v>
      </c>
    </row>
    <row r="79" spans="1:30" ht="14.4" customHeight="1" x14ac:dyDescent="0.25">
      <c r="A79" s="2">
        <v>76</v>
      </c>
      <c r="B79" s="2">
        <v>91653</v>
      </c>
      <c r="C79" s="2" t="s">
        <v>26</v>
      </c>
      <c r="D79" s="2">
        <v>1770</v>
      </c>
      <c r="E79" s="2" t="s">
        <v>245</v>
      </c>
      <c r="F79" s="2">
        <v>128</v>
      </c>
      <c r="G79" s="2" t="s">
        <v>177</v>
      </c>
      <c r="H79" s="13">
        <v>22024439.359999999</v>
      </c>
      <c r="I79" s="13">
        <v>5076934.24</v>
      </c>
      <c r="J79" s="2" t="s">
        <v>235</v>
      </c>
      <c r="K79" s="6" t="s">
        <v>235</v>
      </c>
      <c r="L79" s="6" t="s">
        <v>235</v>
      </c>
      <c r="M79" s="8">
        <v>167</v>
      </c>
      <c r="N79" s="2" t="s">
        <v>232</v>
      </c>
      <c r="P79" s="2">
        <v>155</v>
      </c>
      <c r="Q79" s="2">
        <v>103</v>
      </c>
      <c r="R79" s="6">
        <f t="shared" si="32"/>
        <v>30143.5</v>
      </c>
      <c r="S79" s="6">
        <f t="shared" si="33"/>
        <v>60287000</v>
      </c>
      <c r="T79" s="6">
        <f t="shared" si="34"/>
        <v>1205740</v>
      </c>
      <c r="U79" s="6" t="s">
        <v>235</v>
      </c>
      <c r="V79" s="6" t="s">
        <v>235</v>
      </c>
      <c r="W79" s="6">
        <f>SUM(H79/2000)</f>
        <v>11012.21968</v>
      </c>
      <c r="X79" s="6">
        <f>SUM(I79/40)</f>
        <v>126923.356</v>
      </c>
      <c r="Y79" s="6"/>
      <c r="Z79" s="7" t="s">
        <v>235</v>
      </c>
      <c r="AA79" s="7" t="s">
        <v>235</v>
      </c>
      <c r="AB79" s="7">
        <f t="shared" si="35"/>
        <v>36.532651085640353</v>
      </c>
      <c r="AC79" s="7">
        <f t="shared" si="35"/>
        <v>421.06376499079403</v>
      </c>
      <c r="AD79" s="2" t="s">
        <v>190</v>
      </c>
    </row>
    <row r="80" spans="1:30" ht="13.95" customHeight="1" x14ac:dyDescent="0.25">
      <c r="A80" s="2">
        <v>77</v>
      </c>
      <c r="B80" s="2">
        <v>91545</v>
      </c>
      <c r="C80" s="2" t="s">
        <v>135</v>
      </c>
      <c r="D80" s="2">
        <v>1770</v>
      </c>
      <c r="E80" s="2" t="s">
        <v>245</v>
      </c>
      <c r="F80" s="2">
        <v>305</v>
      </c>
      <c r="H80" s="13" t="s">
        <v>235</v>
      </c>
      <c r="I80" s="13" t="s">
        <v>235</v>
      </c>
      <c r="J80" s="2" t="s">
        <v>160</v>
      </c>
      <c r="K80" s="6">
        <v>3669873750</v>
      </c>
      <c r="L80" s="6">
        <v>46650937.5</v>
      </c>
      <c r="M80" s="8">
        <v>355</v>
      </c>
      <c r="N80" s="2" t="s">
        <v>232</v>
      </c>
      <c r="P80" s="2">
        <v>155</v>
      </c>
      <c r="Q80" s="2">
        <v>103</v>
      </c>
      <c r="R80" s="6">
        <f t="shared" si="32"/>
        <v>64077.5</v>
      </c>
      <c r="S80" s="6">
        <f t="shared" si="33"/>
        <v>128155000</v>
      </c>
      <c r="T80" s="6">
        <f t="shared" si="34"/>
        <v>2563100</v>
      </c>
      <c r="U80" s="6">
        <f>SUM(K80/2000)</f>
        <v>1834936.875</v>
      </c>
      <c r="V80" s="6" t="s">
        <v>235</v>
      </c>
      <c r="W80" s="6" t="s">
        <v>235</v>
      </c>
      <c r="X80" s="6" t="s">
        <v>235</v>
      </c>
      <c r="Y80" s="6"/>
      <c r="Z80" s="7" t="s">
        <v>235</v>
      </c>
      <c r="AA80" s="7" t="s">
        <v>235</v>
      </c>
      <c r="AB80" s="7" t="s">
        <v>235</v>
      </c>
      <c r="AC80" s="7" t="s">
        <v>235</v>
      </c>
      <c r="AD80" s="2" t="s">
        <v>136</v>
      </c>
    </row>
    <row r="81" spans="1:30" ht="13.2" customHeight="1" x14ac:dyDescent="0.25">
      <c r="A81" s="2">
        <v>78</v>
      </c>
      <c r="B81" s="2">
        <v>91595</v>
      </c>
      <c r="C81" s="2" t="s">
        <v>58</v>
      </c>
      <c r="D81" s="2">
        <v>1771</v>
      </c>
      <c r="E81" s="2" t="s">
        <v>245</v>
      </c>
      <c r="F81" s="2">
        <v>128</v>
      </c>
      <c r="G81" s="2" t="s">
        <v>166</v>
      </c>
      <c r="H81" s="13">
        <v>11979755.199999999</v>
      </c>
      <c r="I81" s="13">
        <v>545095.04</v>
      </c>
      <c r="J81" s="2" t="s">
        <v>235</v>
      </c>
      <c r="K81" s="6" t="s">
        <v>235</v>
      </c>
      <c r="L81" s="6" t="s">
        <v>235</v>
      </c>
      <c r="M81" s="8">
        <v>190</v>
      </c>
      <c r="N81" s="2" t="s">
        <v>232</v>
      </c>
      <c r="P81" s="2">
        <v>155</v>
      </c>
      <c r="Q81" s="2">
        <v>103</v>
      </c>
      <c r="R81" s="6">
        <f t="shared" si="32"/>
        <v>34295</v>
      </c>
      <c r="S81" s="6">
        <f t="shared" si="33"/>
        <v>68590000</v>
      </c>
      <c r="T81" s="6">
        <f t="shared" si="34"/>
        <v>1371800</v>
      </c>
      <c r="U81" s="6" t="s">
        <v>235</v>
      </c>
      <c r="V81" s="6" t="s">
        <v>235</v>
      </c>
      <c r="W81" s="6">
        <f t="shared" ref="W81:W98" si="36">SUM(H81/2000)</f>
        <v>5989.8775999999998</v>
      </c>
      <c r="X81" s="6">
        <f t="shared" ref="X81:X98" si="37">SUM(I81/40)</f>
        <v>13627.376</v>
      </c>
      <c r="Y81" s="6"/>
      <c r="Z81" s="7" t="s">
        <v>235</v>
      </c>
      <c r="AA81" s="7" t="s">
        <v>235</v>
      </c>
      <c r="AB81" s="7">
        <f t="shared" ref="AB81:AB95" si="38">(H81/S81)*100</f>
        <v>17.465746027117653</v>
      </c>
      <c r="AC81" s="7">
        <f t="shared" ref="AC81:AC95" si="39">(I81/T81)*100</f>
        <v>39.735751567283863</v>
      </c>
      <c r="AD81" s="2" t="s">
        <v>180</v>
      </c>
    </row>
    <row r="82" spans="1:30" x14ac:dyDescent="0.25">
      <c r="A82" s="2">
        <v>79</v>
      </c>
      <c r="B82" s="2">
        <v>91743</v>
      </c>
      <c r="C82" s="2" t="s">
        <v>64</v>
      </c>
      <c r="D82" s="2">
        <v>1771</v>
      </c>
      <c r="E82" s="2" t="s">
        <v>245</v>
      </c>
      <c r="F82" s="2">
        <v>128</v>
      </c>
      <c r="G82" s="2" t="s">
        <v>147</v>
      </c>
      <c r="H82" s="13">
        <v>15782920</v>
      </c>
      <c r="I82" s="13">
        <v>292924</v>
      </c>
      <c r="J82" s="2" t="s">
        <v>235</v>
      </c>
      <c r="K82" s="6" t="s">
        <v>235</v>
      </c>
      <c r="L82" s="6" t="s">
        <v>235</v>
      </c>
      <c r="M82" s="8">
        <v>176</v>
      </c>
      <c r="N82" s="2" t="s">
        <v>232</v>
      </c>
      <c r="P82" s="2">
        <v>155</v>
      </c>
      <c r="Q82" s="2">
        <v>103</v>
      </c>
      <c r="R82" s="6">
        <f t="shared" si="32"/>
        <v>31768</v>
      </c>
      <c r="S82" s="6">
        <f t="shared" si="33"/>
        <v>63536000</v>
      </c>
      <c r="T82" s="6">
        <f t="shared" si="34"/>
        <v>1270720</v>
      </c>
      <c r="U82" s="6" t="s">
        <v>235</v>
      </c>
      <c r="V82" s="6" t="s">
        <v>235</v>
      </c>
      <c r="W82" s="6">
        <f t="shared" si="36"/>
        <v>7891.46</v>
      </c>
      <c r="X82" s="6">
        <f t="shared" si="37"/>
        <v>7323.1</v>
      </c>
      <c r="Y82" s="6"/>
      <c r="Z82" s="7" t="s">
        <v>235</v>
      </c>
      <c r="AA82" s="7" t="s">
        <v>235</v>
      </c>
      <c r="AB82" s="7">
        <f t="shared" si="38"/>
        <v>24.84090909090909</v>
      </c>
      <c r="AC82" s="7">
        <f t="shared" si="39"/>
        <v>23.051813145303452</v>
      </c>
      <c r="AD82" s="2" t="s">
        <v>186</v>
      </c>
    </row>
    <row r="83" spans="1:30" ht="13.2" customHeight="1" x14ac:dyDescent="0.25">
      <c r="A83" s="2">
        <v>80</v>
      </c>
      <c r="B83" s="2">
        <v>91430</v>
      </c>
      <c r="C83" s="2" t="s">
        <v>66</v>
      </c>
      <c r="D83" s="2">
        <v>1771</v>
      </c>
      <c r="E83" s="2" t="s">
        <v>245</v>
      </c>
      <c r="F83" s="2">
        <v>272</v>
      </c>
      <c r="G83" s="2" t="s">
        <v>173</v>
      </c>
      <c r="H83" s="13">
        <v>20504084.607999999</v>
      </c>
      <c r="I83" s="13">
        <v>1450817.5360000001</v>
      </c>
      <c r="J83" s="2" t="s">
        <v>235</v>
      </c>
      <c r="K83" s="6" t="s">
        <v>235</v>
      </c>
      <c r="L83" s="6" t="s">
        <v>235</v>
      </c>
      <c r="M83" s="8">
        <v>348</v>
      </c>
      <c r="N83" s="2" t="s">
        <v>232</v>
      </c>
      <c r="P83" s="2">
        <v>155</v>
      </c>
      <c r="Q83" s="2">
        <v>103</v>
      </c>
      <c r="R83" s="6">
        <f t="shared" si="32"/>
        <v>62814</v>
      </c>
      <c r="S83" s="6">
        <f t="shared" si="33"/>
        <v>125628000</v>
      </c>
      <c r="T83" s="6">
        <f t="shared" si="34"/>
        <v>2512560</v>
      </c>
      <c r="U83" s="6" t="s">
        <v>235</v>
      </c>
      <c r="V83" s="6" t="s">
        <v>235</v>
      </c>
      <c r="W83" s="6">
        <f t="shared" si="36"/>
        <v>10252.042303999999</v>
      </c>
      <c r="X83" s="6">
        <f t="shared" si="37"/>
        <v>36270.438399999999</v>
      </c>
      <c r="Y83" s="6"/>
      <c r="Z83" s="7" t="s">
        <v>235</v>
      </c>
      <c r="AA83" s="7" t="s">
        <v>235</v>
      </c>
      <c r="AB83" s="7">
        <f t="shared" si="38"/>
        <v>16.321269627789984</v>
      </c>
      <c r="AC83" s="7">
        <f t="shared" si="39"/>
        <v>57.742602604514929</v>
      </c>
      <c r="AD83" s="2" t="s">
        <v>187</v>
      </c>
    </row>
    <row r="84" spans="1:30" ht="13.2" customHeight="1" x14ac:dyDescent="0.25">
      <c r="A84" s="2">
        <v>81</v>
      </c>
      <c r="B84" s="2">
        <v>91643</v>
      </c>
      <c r="C84" s="2" t="s">
        <v>69</v>
      </c>
      <c r="D84" s="2">
        <v>1771</v>
      </c>
      <c r="E84" s="2" t="s">
        <v>245</v>
      </c>
      <c r="F84" s="2">
        <v>281</v>
      </c>
      <c r="G84" s="2" t="s">
        <v>172</v>
      </c>
      <c r="H84" s="13">
        <v>19686054.527999997</v>
      </c>
      <c r="I84" s="13">
        <v>712794.43200000003</v>
      </c>
      <c r="J84" s="2" t="s">
        <v>235</v>
      </c>
      <c r="K84" s="6" t="s">
        <v>235</v>
      </c>
      <c r="L84" s="6" t="s">
        <v>235</v>
      </c>
      <c r="M84" s="8">
        <v>365</v>
      </c>
      <c r="N84" s="2" t="s">
        <v>15</v>
      </c>
      <c r="P84" s="2">
        <v>155</v>
      </c>
      <c r="Q84" s="2">
        <v>103</v>
      </c>
      <c r="R84" s="6">
        <f t="shared" si="32"/>
        <v>65882.5</v>
      </c>
      <c r="S84" s="6">
        <f t="shared" si="33"/>
        <v>131765000</v>
      </c>
      <c r="T84" s="6">
        <f t="shared" si="34"/>
        <v>2635300</v>
      </c>
      <c r="U84" s="6" t="s">
        <v>235</v>
      </c>
      <c r="V84" s="6" t="s">
        <v>235</v>
      </c>
      <c r="W84" s="6">
        <f t="shared" si="36"/>
        <v>9843.0272639999985</v>
      </c>
      <c r="X84" s="6">
        <f t="shared" si="37"/>
        <v>17819.860800000002</v>
      </c>
      <c r="Y84" s="6"/>
      <c r="Z84" s="7" t="s">
        <v>235</v>
      </c>
      <c r="AA84" s="7" t="s">
        <v>235</v>
      </c>
      <c r="AB84" s="7">
        <f t="shared" si="38"/>
        <v>14.940275891169883</v>
      </c>
      <c r="AC84" s="7">
        <f t="shared" si="39"/>
        <v>27.047942625128069</v>
      </c>
      <c r="AD84" s="2" t="s">
        <v>191</v>
      </c>
    </row>
    <row r="85" spans="1:30" ht="14.4" customHeight="1" x14ac:dyDescent="0.25">
      <c r="A85" s="2">
        <v>82</v>
      </c>
      <c r="B85" s="2">
        <v>91752</v>
      </c>
      <c r="C85" s="2" t="s">
        <v>61</v>
      </c>
      <c r="D85" s="2">
        <v>1772</v>
      </c>
      <c r="E85" s="2" t="s">
        <v>245</v>
      </c>
      <c r="F85" s="2">
        <v>182</v>
      </c>
      <c r="G85" s="2" t="s">
        <v>166</v>
      </c>
      <c r="H85" s="13">
        <v>28815189.759999998</v>
      </c>
      <c r="I85" s="13">
        <v>1718881.4720000001</v>
      </c>
      <c r="J85" s="2" t="s">
        <v>235</v>
      </c>
      <c r="K85" s="6" t="s">
        <v>235</v>
      </c>
      <c r="L85" s="6" t="s">
        <v>235</v>
      </c>
      <c r="M85" s="8">
        <v>243</v>
      </c>
      <c r="N85" s="2" t="s">
        <v>232</v>
      </c>
      <c r="P85" s="2">
        <v>155</v>
      </c>
      <c r="Q85" s="2">
        <v>103</v>
      </c>
      <c r="R85" s="6">
        <f t="shared" si="32"/>
        <v>43861.5</v>
      </c>
      <c r="S85" s="6">
        <f t="shared" si="33"/>
        <v>87723000</v>
      </c>
      <c r="T85" s="6">
        <f t="shared" si="34"/>
        <v>1754460</v>
      </c>
      <c r="U85" s="6" t="s">
        <v>235</v>
      </c>
      <c r="V85" s="6" t="s">
        <v>235</v>
      </c>
      <c r="W85" s="6">
        <f t="shared" si="36"/>
        <v>14407.594879999999</v>
      </c>
      <c r="X85" s="6">
        <f t="shared" si="37"/>
        <v>42972.036800000002</v>
      </c>
      <c r="Y85" s="6"/>
      <c r="Z85" s="7" t="s">
        <v>235</v>
      </c>
      <c r="AA85" s="7" t="s">
        <v>235</v>
      </c>
      <c r="AB85" s="7">
        <f t="shared" si="38"/>
        <v>32.847930143747931</v>
      </c>
      <c r="AC85" s="7">
        <f t="shared" si="39"/>
        <v>97.97210948097991</v>
      </c>
      <c r="AD85" s="2" t="s">
        <v>182</v>
      </c>
    </row>
    <row r="86" spans="1:30" ht="13.95" customHeight="1" x14ac:dyDescent="0.25">
      <c r="A86" s="2">
        <v>83</v>
      </c>
      <c r="B86" s="2">
        <v>91574</v>
      </c>
      <c r="C86" s="2" t="s">
        <v>27</v>
      </c>
      <c r="D86" s="2">
        <v>1772</v>
      </c>
      <c r="E86" s="2" t="s">
        <v>245</v>
      </c>
      <c r="F86" s="2">
        <v>272</v>
      </c>
      <c r="G86" s="2" t="s">
        <v>166</v>
      </c>
      <c r="H86" s="13">
        <v>26782557.759999998</v>
      </c>
      <c r="I86" s="13">
        <v>1574216.672</v>
      </c>
      <c r="J86" s="2" t="s">
        <v>235</v>
      </c>
      <c r="K86" s="6" t="s">
        <v>235</v>
      </c>
      <c r="L86" s="6" t="s">
        <v>235</v>
      </c>
      <c r="M86" s="8">
        <v>250</v>
      </c>
      <c r="N86" s="2" t="s">
        <v>232</v>
      </c>
      <c r="P86" s="2">
        <v>155</v>
      </c>
      <c r="Q86" s="2">
        <v>103</v>
      </c>
      <c r="R86" s="6">
        <f t="shared" si="32"/>
        <v>45125</v>
      </c>
      <c r="S86" s="6">
        <f t="shared" si="33"/>
        <v>90250000</v>
      </c>
      <c r="T86" s="6">
        <f t="shared" si="34"/>
        <v>1805000</v>
      </c>
      <c r="U86" s="6" t="s">
        <v>235</v>
      </c>
      <c r="V86" s="6" t="s">
        <v>235</v>
      </c>
      <c r="W86" s="6">
        <f t="shared" si="36"/>
        <v>13391.27888</v>
      </c>
      <c r="X86" s="6">
        <f t="shared" si="37"/>
        <v>39355.416799999999</v>
      </c>
      <c r="Y86" s="6"/>
      <c r="Z86" s="7" t="s">
        <v>235</v>
      </c>
      <c r="AA86" s="7" t="s">
        <v>235</v>
      </c>
      <c r="AB86" s="7">
        <f t="shared" si="38"/>
        <v>29.675964277008308</v>
      </c>
      <c r="AC86" s="7">
        <f t="shared" si="39"/>
        <v>87.214220055401654</v>
      </c>
      <c r="AD86" s="2" t="s">
        <v>180</v>
      </c>
    </row>
    <row r="87" spans="1:30" ht="13.95" customHeight="1" x14ac:dyDescent="0.25">
      <c r="A87" s="2">
        <v>84</v>
      </c>
      <c r="B87" s="2">
        <v>91410</v>
      </c>
      <c r="C87" s="2" t="s">
        <v>62</v>
      </c>
      <c r="D87" s="2">
        <v>1772</v>
      </c>
      <c r="E87" s="2" t="s">
        <v>245</v>
      </c>
      <c r="F87" s="2">
        <v>182</v>
      </c>
      <c r="G87" s="2" t="s">
        <v>171</v>
      </c>
      <c r="H87" s="13">
        <v>18494389.424000002</v>
      </c>
      <c r="I87" s="13">
        <v>8936443.7119999975</v>
      </c>
      <c r="J87" s="2" t="s">
        <v>235</v>
      </c>
      <c r="K87" s="6" t="s">
        <v>235</v>
      </c>
      <c r="L87" s="6" t="s">
        <v>235</v>
      </c>
      <c r="M87" s="8">
        <v>239</v>
      </c>
      <c r="N87" s="2" t="s">
        <v>232</v>
      </c>
      <c r="P87" s="2">
        <v>155</v>
      </c>
      <c r="Q87" s="2">
        <v>103</v>
      </c>
      <c r="R87" s="6">
        <f t="shared" si="32"/>
        <v>43139.5</v>
      </c>
      <c r="S87" s="6">
        <f t="shared" si="33"/>
        <v>86279000</v>
      </c>
      <c r="T87" s="6">
        <f t="shared" si="34"/>
        <v>1725580</v>
      </c>
      <c r="U87" s="6" t="s">
        <v>235</v>
      </c>
      <c r="V87" s="6" t="s">
        <v>235</v>
      </c>
      <c r="W87" s="6">
        <f t="shared" si="36"/>
        <v>9247.1947120000004</v>
      </c>
      <c r="X87" s="6">
        <f t="shared" si="37"/>
        <v>223411.09279999993</v>
      </c>
      <c r="Y87" s="6"/>
      <c r="Z87" s="7" t="s">
        <v>235</v>
      </c>
      <c r="AA87" s="7" t="s">
        <v>235</v>
      </c>
      <c r="AB87" s="7">
        <f t="shared" si="38"/>
        <v>21.435563026924285</v>
      </c>
      <c r="AC87" s="7">
        <f t="shared" si="39"/>
        <v>517.88057997890553</v>
      </c>
      <c r="AD87" s="2" t="s">
        <v>184</v>
      </c>
    </row>
    <row r="88" spans="1:30" ht="15" customHeight="1" x14ac:dyDescent="0.25">
      <c r="A88" s="2">
        <v>85</v>
      </c>
      <c r="B88" s="2">
        <v>91979</v>
      </c>
      <c r="C88" s="2" t="s">
        <v>58</v>
      </c>
      <c r="D88" s="2">
        <v>1774</v>
      </c>
      <c r="E88" s="2" t="s">
        <v>245</v>
      </c>
      <c r="F88" s="2">
        <v>182</v>
      </c>
      <c r="G88" s="2" t="s">
        <v>166</v>
      </c>
      <c r="H88" s="13">
        <v>16052917.440000001</v>
      </c>
      <c r="I88" s="13">
        <v>836507.16800000006</v>
      </c>
      <c r="J88" s="2" t="s">
        <v>235</v>
      </c>
      <c r="K88" s="6" t="s">
        <v>235</v>
      </c>
      <c r="L88" s="6" t="s">
        <v>235</v>
      </c>
      <c r="M88" s="8">
        <v>210</v>
      </c>
      <c r="N88" s="2" t="s">
        <v>232</v>
      </c>
      <c r="P88" s="2">
        <v>155</v>
      </c>
      <c r="Q88" s="2">
        <v>103</v>
      </c>
      <c r="R88" s="6">
        <f t="shared" si="32"/>
        <v>37905</v>
      </c>
      <c r="S88" s="6">
        <f t="shared" si="33"/>
        <v>75810000</v>
      </c>
      <c r="T88" s="6">
        <f t="shared" si="34"/>
        <v>1516200</v>
      </c>
      <c r="U88" s="6" t="s">
        <v>235</v>
      </c>
      <c r="V88" s="6" t="s">
        <v>235</v>
      </c>
      <c r="W88" s="6">
        <f t="shared" si="36"/>
        <v>8026.4587200000005</v>
      </c>
      <c r="X88" s="6">
        <f t="shared" si="37"/>
        <v>20912.679200000002</v>
      </c>
      <c r="Y88" s="6"/>
      <c r="Z88" s="7" t="s">
        <v>235</v>
      </c>
      <c r="AA88" s="7" t="s">
        <v>235</v>
      </c>
      <c r="AB88" s="7">
        <f t="shared" si="38"/>
        <v>21.17519778393352</v>
      </c>
      <c r="AC88" s="7">
        <f t="shared" si="39"/>
        <v>55.171294552169904</v>
      </c>
      <c r="AD88" s="2" t="s">
        <v>180</v>
      </c>
    </row>
    <row r="89" spans="1:30" x14ac:dyDescent="0.25">
      <c r="A89" s="2">
        <v>86</v>
      </c>
      <c r="B89" s="2">
        <v>91813</v>
      </c>
      <c r="C89" s="2" t="s">
        <v>60</v>
      </c>
      <c r="D89" s="2">
        <v>1774</v>
      </c>
      <c r="E89" s="2" t="s">
        <v>245</v>
      </c>
      <c r="F89" s="2">
        <v>182</v>
      </c>
      <c r="G89" s="2" t="s">
        <v>167</v>
      </c>
      <c r="H89" s="13">
        <v>15240671.040000001</v>
      </c>
      <c r="I89" s="13">
        <v>17703290.528000001</v>
      </c>
      <c r="J89" s="2" t="s">
        <v>235</v>
      </c>
      <c r="K89" s="6" t="s">
        <v>235</v>
      </c>
      <c r="L89" s="6" t="s">
        <v>235</v>
      </c>
      <c r="M89" s="8">
        <v>243</v>
      </c>
      <c r="N89" s="2" t="s">
        <v>232</v>
      </c>
      <c r="P89" s="2">
        <v>155</v>
      </c>
      <c r="Q89" s="2">
        <v>103</v>
      </c>
      <c r="R89" s="6">
        <f t="shared" si="32"/>
        <v>43861.5</v>
      </c>
      <c r="S89" s="6">
        <f t="shared" si="33"/>
        <v>87723000</v>
      </c>
      <c r="T89" s="6">
        <f t="shared" si="34"/>
        <v>1754460</v>
      </c>
      <c r="U89" s="6" t="s">
        <v>235</v>
      </c>
      <c r="V89" s="6" t="s">
        <v>235</v>
      </c>
      <c r="W89" s="6">
        <f t="shared" si="36"/>
        <v>7620.3355200000005</v>
      </c>
      <c r="X89" s="6">
        <f t="shared" si="37"/>
        <v>442582.26320000004</v>
      </c>
      <c r="Y89" s="6"/>
      <c r="Z89" s="7" t="s">
        <v>235</v>
      </c>
      <c r="AA89" s="7" t="s">
        <v>235</v>
      </c>
      <c r="AB89" s="7">
        <f t="shared" si="38"/>
        <v>17.37363181833727</v>
      </c>
      <c r="AC89" s="7">
        <f t="shared" si="39"/>
        <v>1009.0449783979116</v>
      </c>
      <c r="AD89" s="2" t="s">
        <v>181</v>
      </c>
    </row>
    <row r="90" spans="1:30" ht="13.2" customHeight="1" x14ac:dyDescent="0.25">
      <c r="A90" s="2">
        <v>87</v>
      </c>
      <c r="B90" s="2">
        <v>91814</v>
      </c>
      <c r="C90" s="2" t="s">
        <v>60</v>
      </c>
      <c r="D90" s="2">
        <v>1775</v>
      </c>
      <c r="E90" s="2" t="s">
        <v>245</v>
      </c>
      <c r="F90" s="2">
        <v>182</v>
      </c>
      <c r="G90" s="2" t="s">
        <v>168</v>
      </c>
      <c r="H90" s="13">
        <v>19144382.767999999</v>
      </c>
      <c r="I90" s="13">
        <v>1392786.5279999999</v>
      </c>
      <c r="J90" s="2" t="s">
        <v>235</v>
      </c>
      <c r="K90" s="6" t="s">
        <v>235</v>
      </c>
      <c r="L90" s="6" t="s">
        <v>235</v>
      </c>
      <c r="M90" s="8">
        <v>238</v>
      </c>
      <c r="N90" s="2" t="s">
        <v>232</v>
      </c>
      <c r="P90" s="2">
        <v>155</v>
      </c>
      <c r="Q90" s="2">
        <v>103</v>
      </c>
      <c r="R90" s="6">
        <f t="shared" si="32"/>
        <v>42959</v>
      </c>
      <c r="S90" s="6">
        <f t="shared" si="33"/>
        <v>85918000</v>
      </c>
      <c r="T90" s="6">
        <f t="shared" si="34"/>
        <v>1718360</v>
      </c>
      <c r="U90" s="6" t="s">
        <v>235</v>
      </c>
      <c r="V90" s="6" t="s">
        <v>235</v>
      </c>
      <c r="W90" s="6">
        <f t="shared" si="36"/>
        <v>9572.1913839999997</v>
      </c>
      <c r="X90" s="6">
        <f t="shared" si="37"/>
        <v>34819.663199999995</v>
      </c>
      <c r="Y90" s="6"/>
      <c r="Z90" s="7" t="s">
        <v>235</v>
      </c>
      <c r="AA90" s="7" t="s">
        <v>235</v>
      </c>
      <c r="AB90" s="7">
        <f t="shared" si="38"/>
        <v>22.282155971973275</v>
      </c>
      <c r="AC90" s="7">
        <f t="shared" si="39"/>
        <v>81.053244256151217</v>
      </c>
      <c r="AD90" s="2" t="s">
        <v>181</v>
      </c>
    </row>
    <row r="91" spans="1:30" ht="13.2" customHeight="1" x14ac:dyDescent="0.25">
      <c r="A91" s="2">
        <v>88</v>
      </c>
      <c r="B91" s="2">
        <v>91575</v>
      </c>
      <c r="C91" s="2" t="s">
        <v>27</v>
      </c>
      <c r="D91" s="2">
        <v>1775</v>
      </c>
      <c r="E91" s="2" t="s">
        <v>245</v>
      </c>
      <c r="F91" s="2">
        <v>272</v>
      </c>
      <c r="G91" s="2" t="s">
        <v>166</v>
      </c>
      <c r="H91" s="13">
        <v>27489887.039999999</v>
      </c>
      <c r="I91" s="13">
        <v>1373464.2879999999</v>
      </c>
      <c r="J91" s="2" t="s">
        <v>235</v>
      </c>
      <c r="K91" s="6" t="s">
        <v>235</v>
      </c>
      <c r="L91" s="6" t="s">
        <v>235</v>
      </c>
      <c r="M91" s="8">
        <v>141</v>
      </c>
      <c r="N91" s="2" t="s">
        <v>232</v>
      </c>
      <c r="P91" s="2">
        <v>155</v>
      </c>
      <c r="Q91" s="2">
        <v>103</v>
      </c>
      <c r="R91" s="6">
        <f t="shared" si="32"/>
        <v>25450.5</v>
      </c>
      <c r="S91" s="6">
        <f t="shared" si="33"/>
        <v>50901000</v>
      </c>
      <c r="T91" s="6">
        <f t="shared" si="34"/>
        <v>1018020</v>
      </c>
      <c r="U91" s="6" t="s">
        <v>235</v>
      </c>
      <c r="V91" s="6" t="s">
        <v>235</v>
      </c>
      <c r="W91" s="6">
        <f t="shared" si="36"/>
        <v>13744.943519999999</v>
      </c>
      <c r="X91" s="6">
        <f t="shared" si="37"/>
        <v>34336.607199999999</v>
      </c>
      <c r="Y91" s="6"/>
      <c r="Z91" s="7" t="s">
        <v>235</v>
      </c>
      <c r="AA91" s="7" t="s">
        <v>235</v>
      </c>
      <c r="AB91" s="7">
        <f t="shared" si="38"/>
        <v>54.006575587905935</v>
      </c>
      <c r="AC91" s="7">
        <f t="shared" si="39"/>
        <v>134.91525588888234</v>
      </c>
      <c r="AD91" s="2" t="s">
        <v>180</v>
      </c>
    </row>
    <row r="92" spans="1:30" ht="13.2" customHeight="1" x14ac:dyDescent="0.25">
      <c r="A92" s="2">
        <v>89</v>
      </c>
      <c r="B92" s="2">
        <v>92536</v>
      </c>
      <c r="C92" s="2" t="s">
        <v>60</v>
      </c>
      <c r="D92" s="2">
        <v>1777</v>
      </c>
      <c r="E92" s="2" t="s">
        <v>245</v>
      </c>
      <c r="F92" s="2">
        <v>182</v>
      </c>
      <c r="G92" s="2" t="s">
        <v>169</v>
      </c>
      <c r="H92" s="13">
        <v>25685257.919999998</v>
      </c>
      <c r="I92" s="13">
        <v>15490195.616</v>
      </c>
      <c r="J92" s="2" t="s">
        <v>235</v>
      </c>
      <c r="K92" s="6" t="s">
        <v>235</v>
      </c>
      <c r="L92" s="6" t="s">
        <v>235</v>
      </c>
      <c r="M92" s="8">
        <v>421</v>
      </c>
      <c r="N92" s="2" t="s">
        <v>232</v>
      </c>
      <c r="P92" s="2">
        <v>155</v>
      </c>
      <c r="Q92" s="2">
        <v>103</v>
      </c>
      <c r="R92" s="6">
        <f t="shared" si="32"/>
        <v>75990.5</v>
      </c>
      <c r="S92" s="6">
        <f t="shared" si="33"/>
        <v>151981000</v>
      </c>
      <c r="T92" s="6">
        <f t="shared" si="34"/>
        <v>3039620</v>
      </c>
      <c r="U92" s="6" t="s">
        <v>235</v>
      </c>
      <c r="V92" s="6" t="s">
        <v>235</v>
      </c>
      <c r="W92" s="6">
        <f t="shared" si="36"/>
        <v>12842.628959999998</v>
      </c>
      <c r="X92" s="6">
        <f t="shared" si="37"/>
        <v>387254.89040000003</v>
      </c>
      <c r="Y92" s="6"/>
      <c r="Z92" s="7" t="s">
        <v>235</v>
      </c>
      <c r="AA92" s="7" t="s">
        <v>235</v>
      </c>
      <c r="AB92" s="7">
        <f t="shared" si="38"/>
        <v>16.90030853856732</v>
      </c>
      <c r="AC92" s="7">
        <f t="shared" si="39"/>
        <v>509.60960962225545</v>
      </c>
      <c r="AD92" s="2" t="s">
        <v>181</v>
      </c>
    </row>
    <row r="93" spans="1:30" ht="14.4" customHeight="1" x14ac:dyDescent="0.25">
      <c r="A93" s="2">
        <v>90</v>
      </c>
      <c r="B93" s="2">
        <v>91576</v>
      </c>
      <c r="C93" s="2" t="s">
        <v>27</v>
      </c>
      <c r="D93" s="2">
        <v>1777</v>
      </c>
      <c r="E93" s="2" t="s">
        <v>245</v>
      </c>
      <c r="F93" s="2">
        <v>272</v>
      </c>
      <c r="G93" s="2" t="s">
        <v>170</v>
      </c>
      <c r="H93" s="13">
        <v>20218789.024</v>
      </c>
      <c r="I93" s="13">
        <v>1719127.2000000002</v>
      </c>
      <c r="J93" s="2" t="s">
        <v>235</v>
      </c>
      <c r="K93" s="6" t="s">
        <v>235</v>
      </c>
      <c r="L93" s="6" t="s">
        <v>235</v>
      </c>
      <c r="M93" s="8">
        <v>236</v>
      </c>
      <c r="N93" s="2" t="s">
        <v>232</v>
      </c>
      <c r="P93" s="2">
        <v>155</v>
      </c>
      <c r="Q93" s="2">
        <v>103</v>
      </c>
      <c r="R93" s="6">
        <f t="shared" si="32"/>
        <v>42598</v>
      </c>
      <c r="S93" s="6">
        <f t="shared" si="33"/>
        <v>85196000</v>
      </c>
      <c r="T93" s="6">
        <f t="shared" si="34"/>
        <v>1703920</v>
      </c>
      <c r="U93" s="6" t="s">
        <v>235</v>
      </c>
      <c r="V93" s="6" t="s">
        <v>235</v>
      </c>
      <c r="W93" s="6">
        <f t="shared" si="36"/>
        <v>10109.394512000001</v>
      </c>
      <c r="X93" s="6">
        <f t="shared" si="37"/>
        <v>42978.180000000008</v>
      </c>
      <c r="Y93" s="6"/>
      <c r="Z93" s="7" t="s">
        <v>235</v>
      </c>
      <c r="AA93" s="7" t="s">
        <v>235</v>
      </c>
      <c r="AB93" s="7">
        <f t="shared" si="38"/>
        <v>23.732087215362224</v>
      </c>
      <c r="AC93" s="7">
        <f t="shared" si="39"/>
        <v>100.89248321517444</v>
      </c>
      <c r="AD93" s="2" t="s">
        <v>183</v>
      </c>
    </row>
    <row r="94" spans="1:30" ht="13.2" customHeight="1" x14ac:dyDescent="0.25">
      <c r="A94" s="2">
        <v>91</v>
      </c>
      <c r="B94" s="2">
        <v>91794</v>
      </c>
      <c r="C94" s="2" t="s">
        <v>26</v>
      </c>
      <c r="D94" s="2">
        <v>1777</v>
      </c>
      <c r="E94" s="2" t="s">
        <v>245</v>
      </c>
      <c r="F94" s="2">
        <v>146</v>
      </c>
      <c r="G94" s="2" t="s">
        <v>178</v>
      </c>
      <c r="H94" s="13">
        <v>7013566.784</v>
      </c>
      <c r="I94" s="13">
        <v>2018824.8640000001</v>
      </c>
      <c r="J94" s="2" t="s">
        <v>235</v>
      </c>
      <c r="K94" s="6" t="s">
        <v>235</v>
      </c>
      <c r="L94" s="6" t="s">
        <v>235</v>
      </c>
      <c r="M94" s="8">
        <v>211</v>
      </c>
      <c r="N94" s="2" t="s">
        <v>232</v>
      </c>
      <c r="P94" s="2">
        <v>155</v>
      </c>
      <c r="Q94" s="2">
        <v>103</v>
      </c>
      <c r="R94" s="6">
        <f t="shared" si="32"/>
        <v>38085.5</v>
      </c>
      <c r="S94" s="6">
        <f t="shared" si="33"/>
        <v>76171000</v>
      </c>
      <c r="T94" s="6">
        <f t="shared" si="34"/>
        <v>1523420</v>
      </c>
      <c r="U94" s="6" t="s">
        <v>235</v>
      </c>
      <c r="V94" s="6" t="s">
        <v>235</v>
      </c>
      <c r="W94" s="6">
        <f t="shared" si="36"/>
        <v>3506.7833919999998</v>
      </c>
      <c r="X94" s="6">
        <f t="shared" si="37"/>
        <v>50470.621599999999</v>
      </c>
      <c r="Y94" s="6"/>
      <c r="Z94" s="7" t="s">
        <v>235</v>
      </c>
      <c r="AA94" s="7" t="s">
        <v>235</v>
      </c>
      <c r="AB94" s="7">
        <f t="shared" si="38"/>
        <v>9.2076601121161605</v>
      </c>
      <c r="AC94" s="7">
        <f t="shared" si="39"/>
        <v>132.51925693505402</v>
      </c>
      <c r="AD94" s="2" t="s">
        <v>190</v>
      </c>
    </row>
    <row r="95" spans="1:30" s="28" customFormat="1" ht="14.4" customHeight="1" x14ac:dyDescent="0.25">
      <c r="A95" s="2">
        <v>92</v>
      </c>
      <c r="B95" s="28">
        <v>83174</v>
      </c>
      <c r="C95" s="28" t="s">
        <v>67</v>
      </c>
      <c r="D95" s="28">
        <v>1780</v>
      </c>
      <c r="E95" s="28" t="s">
        <v>245</v>
      </c>
      <c r="F95" s="28">
        <v>182</v>
      </c>
      <c r="G95" s="28" t="s">
        <v>174</v>
      </c>
      <c r="H95" s="24">
        <v>1716882.72</v>
      </c>
      <c r="I95" s="24">
        <v>2971557.12</v>
      </c>
      <c r="J95" s="28" t="s">
        <v>235</v>
      </c>
      <c r="K95" s="29" t="s">
        <v>235</v>
      </c>
      <c r="L95" s="29" t="s">
        <v>235</v>
      </c>
      <c r="M95" s="30">
        <v>210</v>
      </c>
      <c r="N95" s="28" t="s">
        <v>232</v>
      </c>
      <c r="P95" s="28">
        <v>155</v>
      </c>
      <c r="Q95" s="28">
        <v>103</v>
      </c>
      <c r="R95" s="29">
        <f t="shared" si="32"/>
        <v>37905</v>
      </c>
      <c r="S95" s="29">
        <f t="shared" si="33"/>
        <v>75810000</v>
      </c>
      <c r="T95" s="29">
        <f t="shared" si="34"/>
        <v>1516200</v>
      </c>
      <c r="U95" s="29" t="s">
        <v>235</v>
      </c>
      <c r="V95" s="29" t="s">
        <v>235</v>
      </c>
      <c r="W95" s="29">
        <f t="shared" si="36"/>
        <v>858.44136000000003</v>
      </c>
      <c r="X95" s="29">
        <f t="shared" si="37"/>
        <v>74288.928</v>
      </c>
      <c r="Y95" s="29"/>
      <c r="Z95" s="31" t="s">
        <v>235</v>
      </c>
      <c r="AA95" s="31" t="s">
        <v>235</v>
      </c>
      <c r="AB95" s="31">
        <f t="shared" si="38"/>
        <v>2.2647180055401663</v>
      </c>
      <c r="AC95" s="31">
        <f t="shared" si="39"/>
        <v>195.98714681440444</v>
      </c>
      <c r="AD95" s="28" t="s">
        <v>188</v>
      </c>
    </row>
    <row r="96" spans="1:30" s="28" customFormat="1" ht="14.4" customHeight="1" x14ac:dyDescent="0.25">
      <c r="A96" s="2">
        <v>93</v>
      </c>
      <c r="B96" s="28">
        <v>83175</v>
      </c>
      <c r="C96" s="28" t="s">
        <v>67</v>
      </c>
      <c r="D96" s="28">
        <v>1782</v>
      </c>
      <c r="E96" s="28" t="s">
        <v>245</v>
      </c>
      <c r="F96" s="28">
        <v>182</v>
      </c>
      <c r="G96" s="28" t="s">
        <v>175</v>
      </c>
      <c r="H96" s="24">
        <v>813825.50800000003</v>
      </c>
      <c r="I96" s="24">
        <v>2705163.5279999999</v>
      </c>
      <c r="J96" s="28" t="s">
        <v>235</v>
      </c>
      <c r="K96" s="29" t="s">
        <v>235</v>
      </c>
      <c r="L96" s="29" t="s">
        <v>235</v>
      </c>
      <c r="M96" s="30">
        <v>221</v>
      </c>
      <c r="N96" s="28" t="s">
        <v>232</v>
      </c>
      <c r="P96" s="28">
        <v>103</v>
      </c>
      <c r="Q96" s="28">
        <v>98</v>
      </c>
      <c r="R96" s="29">
        <f t="shared" si="32"/>
        <v>33039.5</v>
      </c>
      <c r="S96" s="29">
        <f t="shared" si="33"/>
        <v>66079000</v>
      </c>
      <c r="T96" s="29">
        <f t="shared" si="34"/>
        <v>1321580</v>
      </c>
      <c r="U96" s="29" t="s">
        <v>235</v>
      </c>
      <c r="V96" s="29" t="s">
        <v>235</v>
      </c>
      <c r="W96" s="29">
        <f t="shared" si="36"/>
        <v>406.91275400000001</v>
      </c>
      <c r="X96" s="29">
        <f t="shared" si="37"/>
        <v>67629.088199999998</v>
      </c>
      <c r="Y96" s="29"/>
      <c r="Z96" s="31" t="s">
        <v>235</v>
      </c>
      <c r="AA96" s="31" t="s">
        <v>235</v>
      </c>
      <c r="AB96" s="31">
        <f t="shared" ref="AB96:AC98" si="40">SUM(H96/S96)*100</f>
        <v>1.231594769896639</v>
      </c>
      <c r="AC96" s="31">
        <f t="shared" si="40"/>
        <v>204.69162124124151</v>
      </c>
      <c r="AD96" s="28" t="s">
        <v>188</v>
      </c>
    </row>
    <row r="97" spans="1:30" s="28" customFormat="1" ht="14.4" customHeight="1" x14ac:dyDescent="0.25">
      <c r="A97" s="2">
        <v>94</v>
      </c>
      <c r="B97" s="28">
        <v>83176</v>
      </c>
      <c r="C97" s="28" t="s">
        <v>67</v>
      </c>
      <c r="D97" s="28">
        <v>1784</v>
      </c>
      <c r="E97" s="28" t="s">
        <v>245</v>
      </c>
      <c r="F97" s="28">
        <v>182</v>
      </c>
      <c r="G97" s="28" t="s">
        <v>176</v>
      </c>
      <c r="H97" s="24">
        <v>1800583.068</v>
      </c>
      <c r="I97" s="24">
        <v>28089014.049999997</v>
      </c>
      <c r="J97" s="28" t="s">
        <v>235</v>
      </c>
      <c r="K97" s="29" t="s">
        <v>235</v>
      </c>
      <c r="L97" s="29" t="s">
        <v>235</v>
      </c>
      <c r="M97" s="30">
        <v>302</v>
      </c>
      <c r="N97" s="28" t="s">
        <v>232</v>
      </c>
      <c r="P97" s="28">
        <v>103</v>
      </c>
      <c r="Q97" s="28">
        <v>98</v>
      </c>
      <c r="R97" s="29">
        <f t="shared" si="32"/>
        <v>45149</v>
      </c>
      <c r="S97" s="29">
        <f t="shared" si="33"/>
        <v>90298000</v>
      </c>
      <c r="T97" s="29">
        <f t="shared" si="34"/>
        <v>1805960</v>
      </c>
      <c r="U97" s="29" t="s">
        <v>235</v>
      </c>
      <c r="V97" s="29" t="s">
        <v>235</v>
      </c>
      <c r="W97" s="29">
        <f t="shared" si="36"/>
        <v>900.29153399999996</v>
      </c>
      <c r="X97" s="29">
        <f t="shared" si="37"/>
        <v>702225.35124999995</v>
      </c>
      <c r="Y97" s="29"/>
      <c r="Z97" s="31" t="s">
        <v>235</v>
      </c>
      <c r="AA97" s="31" t="s">
        <v>235</v>
      </c>
      <c r="AB97" s="31">
        <f t="shared" si="40"/>
        <v>1.994045347626747</v>
      </c>
      <c r="AC97" s="31">
        <f t="shared" si="40"/>
        <v>1555.3508411039002</v>
      </c>
      <c r="AD97" s="28" t="s">
        <v>188</v>
      </c>
    </row>
    <row r="98" spans="1:30" s="28" customFormat="1" ht="14.4" customHeight="1" x14ac:dyDescent="0.25">
      <c r="A98" s="2">
        <v>95</v>
      </c>
      <c r="B98" s="28">
        <v>17983</v>
      </c>
      <c r="C98" s="28" t="s">
        <v>23</v>
      </c>
      <c r="D98" s="28">
        <v>1789</v>
      </c>
      <c r="E98" s="28" t="s">
        <v>245</v>
      </c>
      <c r="F98" s="28">
        <v>162</v>
      </c>
      <c r="G98" s="28" t="s">
        <v>163</v>
      </c>
      <c r="H98" s="24">
        <v>12283605.600000001</v>
      </c>
      <c r="I98" s="24">
        <v>295935.36000000004</v>
      </c>
      <c r="J98" s="28" t="s">
        <v>235</v>
      </c>
      <c r="K98" s="29" t="s">
        <v>235</v>
      </c>
      <c r="L98" s="29" t="s">
        <v>235</v>
      </c>
      <c r="M98" s="30">
        <v>276</v>
      </c>
      <c r="N98" s="28" t="s">
        <v>12</v>
      </c>
      <c r="O98" s="28">
        <v>315</v>
      </c>
      <c r="P98" s="28">
        <v>147</v>
      </c>
      <c r="Q98" s="28">
        <v>95</v>
      </c>
      <c r="R98" s="29">
        <f t="shared" si="32"/>
        <v>46506</v>
      </c>
      <c r="S98" s="29">
        <f t="shared" si="33"/>
        <v>93012000</v>
      </c>
      <c r="T98" s="29">
        <f t="shared" si="34"/>
        <v>1860240</v>
      </c>
      <c r="U98" s="29" t="s">
        <v>235</v>
      </c>
      <c r="V98" s="29" t="s">
        <v>235</v>
      </c>
      <c r="W98" s="29">
        <f t="shared" si="36"/>
        <v>6141.8028000000004</v>
      </c>
      <c r="X98" s="29">
        <f t="shared" si="37"/>
        <v>7398.3840000000009</v>
      </c>
      <c r="Y98" s="29"/>
      <c r="Z98" s="31" t="s">
        <v>235</v>
      </c>
      <c r="AA98" s="31" t="s">
        <v>235</v>
      </c>
      <c r="AB98" s="31">
        <f t="shared" si="40"/>
        <v>13.206474003354407</v>
      </c>
      <c r="AC98" s="31">
        <f t="shared" si="40"/>
        <v>15.908450522513226</v>
      </c>
      <c r="AD98" s="28" t="s">
        <v>25</v>
      </c>
    </row>
    <row r="99" spans="1:30" s="23" customFormat="1" x14ac:dyDescent="0.25">
      <c r="A99" s="2">
        <v>96</v>
      </c>
      <c r="B99" s="23">
        <v>80687</v>
      </c>
      <c r="C99" s="23" t="s">
        <v>36</v>
      </c>
      <c r="D99" s="23">
        <v>1789</v>
      </c>
      <c r="E99" s="23" t="s">
        <v>245</v>
      </c>
      <c r="F99" s="23">
        <v>325</v>
      </c>
      <c r="H99" s="24" t="s">
        <v>235</v>
      </c>
      <c r="I99" s="24" t="s">
        <v>235</v>
      </c>
      <c r="J99" s="23" t="s">
        <v>160</v>
      </c>
      <c r="K99" s="25">
        <v>146025000</v>
      </c>
      <c r="L99" s="25">
        <v>1856250</v>
      </c>
      <c r="M99" s="26">
        <v>455</v>
      </c>
      <c r="N99" s="23" t="s">
        <v>232</v>
      </c>
      <c r="P99" s="23">
        <v>103</v>
      </c>
      <c r="Q99" s="23">
        <v>98</v>
      </c>
      <c r="R99" s="25">
        <f t="shared" ref="R99:R130" si="41">(P99/2+Q99)*M99</f>
        <v>68022.5</v>
      </c>
      <c r="S99" s="25">
        <f t="shared" ref="S99:S130" si="42">R99*2000</f>
        <v>136045000</v>
      </c>
      <c r="T99" s="25">
        <f t="shared" ref="T99:T130" si="43">R99*40</f>
        <v>2720900</v>
      </c>
      <c r="U99" s="25">
        <f>SUM(K99/2000)</f>
        <v>73012.5</v>
      </c>
      <c r="V99" s="25" t="s">
        <v>235</v>
      </c>
      <c r="W99" s="25" t="s">
        <v>235</v>
      </c>
      <c r="X99" s="25" t="s">
        <v>235</v>
      </c>
      <c r="Y99" s="25"/>
      <c r="Z99" s="27" t="s">
        <v>235</v>
      </c>
      <c r="AA99" s="27" t="s">
        <v>235</v>
      </c>
      <c r="AB99" s="27" t="s">
        <v>235</v>
      </c>
      <c r="AC99" s="27" t="s">
        <v>235</v>
      </c>
      <c r="AD99" s="23" t="s">
        <v>138</v>
      </c>
    </row>
    <row r="100" spans="1:30" s="23" customFormat="1" x14ac:dyDescent="0.25">
      <c r="A100" s="2">
        <v>97</v>
      </c>
      <c r="B100" s="23">
        <v>18057</v>
      </c>
      <c r="C100" s="23" t="s">
        <v>45</v>
      </c>
      <c r="D100" s="23">
        <v>1790</v>
      </c>
      <c r="E100" s="23" t="s">
        <v>245</v>
      </c>
      <c r="F100" s="23">
        <v>198</v>
      </c>
      <c r="G100" s="23" t="s">
        <v>164</v>
      </c>
      <c r="H100" s="24">
        <v>10159430.4</v>
      </c>
      <c r="I100" s="24">
        <v>732211.20000000007</v>
      </c>
      <c r="J100" s="23" t="s">
        <v>235</v>
      </c>
      <c r="K100" s="25" t="s">
        <v>235</v>
      </c>
      <c r="L100" s="25" t="s">
        <v>235</v>
      </c>
      <c r="M100" s="26">
        <v>359</v>
      </c>
      <c r="N100" s="23" t="s">
        <v>232</v>
      </c>
      <c r="P100" s="23">
        <v>103</v>
      </c>
      <c r="Q100" s="23">
        <v>98</v>
      </c>
      <c r="R100" s="25">
        <f t="shared" si="41"/>
        <v>53670.5</v>
      </c>
      <c r="S100" s="25">
        <f t="shared" si="42"/>
        <v>107341000</v>
      </c>
      <c r="T100" s="25">
        <f t="shared" si="43"/>
        <v>2146820</v>
      </c>
      <c r="U100" s="25" t="s">
        <v>235</v>
      </c>
      <c r="V100" s="25" t="s">
        <v>235</v>
      </c>
      <c r="W100" s="25">
        <f t="shared" ref="W100:W117" si="44">SUM(H100/2000)</f>
        <v>5079.7152000000006</v>
      </c>
      <c r="X100" s="25">
        <f t="shared" ref="X100:X117" si="45">SUM(I100/40)</f>
        <v>18305.280000000002</v>
      </c>
      <c r="Y100" s="25"/>
      <c r="Z100" s="27" t="s">
        <v>235</v>
      </c>
      <c r="AA100" s="27" t="s">
        <v>235</v>
      </c>
      <c r="AB100" s="27">
        <f t="shared" ref="AB100:AB117" si="46">SUM(H100/S100)*100</f>
        <v>9.4646317809597456</v>
      </c>
      <c r="AC100" s="27">
        <f t="shared" ref="AC100:AC117" si="47">SUM(I100/T100)*100</f>
        <v>34.10678119264773</v>
      </c>
      <c r="AD100" s="23" t="s">
        <v>25</v>
      </c>
    </row>
    <row r="101" spans="1:30" s="23" customFormat="1" x14ac:dyDescent="0.25">
      <c r="A101" s="2">
        <v>98</v>
      </c>
      <c r="B101" s="23">
        <v>18068</v>
      </c>
      <c r="C101" s="23" t="s">
        <v>47</v>
      </c>
      <c r="D101" s="23">
        <v>1790</v>
      </c>
      <c r="E101" s="23" t="s">
        <v>245</v>
      </c>
      <c r="F101" s="23">
        <v>192</v>
      </c>
      <c r="G101" s="23" t="s">
        <v>164</v>
      </c>
      <c r="H101" s="24">
        <v>16932384</v>
      </c>
      <c r="I101" s="24">
        <v>1220352</v>
      </c>
      <c r="J101" s="23" t="s">
        <v>235</v>
      </c>
      <c r="K101" s="25" t="s">
        <v>235</v>
      </c>
      <c r="L101" s="25" t="s">
        <v>235</v>
      </c>
      <c r="M101" s="26">
        <v>291</v>
      </c>
      <c r="N101" s="23" t="s">
        <v>232</v>
      </c>
      <c r="P101" s="23">
        <v>103</v>
      </c>
      <c r="Q101" s="23">
        <v>98</v>
      </c>
      <c r="R101" s="25">
        <f t="shared" si="41"/>
        <v>43504.5</v>
      </c>
      <c r="S101" s="25">
        <f t="shared" si="42"/>
        <v>87009000</v>
      </c>
      <c r="T101" s="25">
        <f t="shared" si="43"/>
        <v>1740180</v>
      </c>
      <c r="U101" s="25" t="s">
        <v>235</v>
      </c>
      <c r="V101" s="25" t="s">
        <v>235</v>
      </c>
      <c r="W101" s="25">
        <f t="shared" si="44"/>
        <v>8466.1919999999991</v>
      </c>
      <c r="X101" s="25">
        <f t="shared" si="45"/>
        <v>30508.799999999999</v>
      </c>
      <c r="Y101" s="25"/>
      <c r="Z101" s="27" t="s">
        <v>235</v>
      </c>
      <c r="AA101" s="27" t="s">
        <v>235</v>
      </c>
      <c r="AB101" s="27">
        <f t="shared" si="46"/>
        <v>19.460497189945869</v>
      </c>
      <c r="AC101" s="27">
        <f t="shared" si="47"/>
        <v>70.127917801606728</v>
      </c>
      <c r="AD101" s="23" t="s">
        <v>25</v>
      </c>
    </row>
    <row r="102" spans="1:30" s="23" customFormat="1" x14ac:dyDescent="0.25">
      <c r="A102" s="2">
        <v>99</v>
      </c>
      <c r="B102" s="28">
        <v>18080</v>
      </c>
      <c r="C102" s="28" t="s">
        <v>46</v>
      </c>
      <c r="D102" s="28">
        <v>1790</v>
      </c>
      <c r="E102" s="28" t="s">
        <v>245</v>
      </c>
      <c r="F102" s="28">
        <v>273</v>
      </c>
      <c r="G102" s="28" t="s">
        <v>163</v>
      </c>
      <c r="H102" s="24">
        <v>14681870</v>
      </c>
      <c r="I102" s="24">
        <v>272489</v>
      </c>
      <c r="J102" s="23" t="s">
        <v>235</v>
      </c>
      <c r="K102" s="29" t="s">
        <v>235</v>
      </c>
      <c r="L102" s="29" t="s">
        <v>235</v>
      </c>
      <c r="M102" s="30">
        <v>396</v>
      </c>
      <c r="N102" s="28" t="s">
        <v>232</v>
      </c>
      <c r="O102" s="28"/>
      <c r="P102" s="28">
        <v>103</v>
      </c>
      <c r="Q102" s="28">
        <v>98</v>
      </c>
      <c r="R102" s="29">
        <f t="shared" si="41"/>
        <v>59202</v>
      </c>
      <c r="S102" s="29">
        <f t="shared" si="42"/>
        <v>118404000</v>
      </c>
      <c r="T102" s="29">
        <f t="shared" si="43"/>
        <v>2368080</v>
      </c>
      <c r="U102" s="29" t="s">
        <v>235</v>
      </c>
      <c r="V102" s="29" t="s">
        <v>235</v>
      </c>
      <c r="W102" s="29">
        <f t="shared" si="44"/>
        <v>7340.9350000000004</v>
      </c>
      <c r="X102" s="29">
        <f t="shared" si="45"/>
        <v>6812.2250000000004</v>
      </c>
      <c r="Y102" s="29"/>
      <c r="Z102" s="31" t="s">
        <v>235</v>
      </c>
      <c r="AA102" s="31" t="s">
        <v>235</v>
      </c>
      <c r="AB102" s="31">
        <f t="shared" si="46"/>
        <v>12.399809128069998</v>
      </c>
      <c r="AC102" s="31">
        <f t="shared" si="47"/>
        <v>11.506748082835038</v>
      </c>
      <c r="AD102" s="28" t="s">
        <v>25</v>
      </c>
    </row>
    <row r="103" spans="1:30" s="23" customFormat="1" ht="13.95" customHeight="1" x14ac:dyDescent="0.25">
      <c r="A103" s="2">
        <v>100</v>
      </c>
      <c r="B103" s="28">
        <v>18088</v>
      </c>
      <c r="C103" s="28" t="s">
        <v>57</v>
      </c>
      <c r="D103" s="28">
        <v>1790</v>
      </c>
      <c r="E103" s="28" t="s">
        <v>245</v>
      </c>
      <c r="F103" s="28">
        <v>141</v>
      </c>
      <c r="G103" s="28" t="s">
        <v>163</v>
      </c>
      <c r="H103" s="24">
        <v>19704270.399999999</v>
      </c>
      <c r="I103" s="24">
        <v>909359.20000000007</v>
      </c>
      <c r="J103" s="23" t="s">
        <v>235</v>
      </c>
      <c r="K103" s="29" t="s">
        <v>235</v>
      </c>
      <c r="L103" s="29" t="s">
        <v>235</v>
      </c>
      <c r="M103" s="30">
        <v>249</v>
      </c>
      <c r="N103" s="28" t="s">
        <v>232</v>
      </c>
      <c r="O103" s="28"/>
      <c r="P103" s="28">
        <v>103</v>
      </c>
      <c r="Q103" s="28">
        <v>98</v>
      </c>
      <c r="R103" s="29">
        <f t="shared" si="41"/>
        <v>37225.5</v>
      </c>
      <c r="S103" s="29">
        <f t="shared" si="42"/>
        <v>74451000</v>
      </c>
      <c r="T103" s="29">
        <f t="shared" si="43"/>
        <v>1489020</v>
      </c>
      <c r="U103" s="29" t="s">
        <v>235</v>
      </c>
      <c r="V103" s="29" t="s">
        <v>235</v>
      </c>
      <c r="W103" s="29">
        <f t="shared" si="44"/>
        <v>9852.1351999999988</v>
      </c>
      <c r="X103" s="29">
        <f t="shared" si="45"/>
        <v>22733.980000000003</v>
      </c>
      <c r="Y103" s="29"/>
      <c r="Z103" s="31" t="s">
        <v>235</v>
      </c>
      <c r="AA103" s="31" t="s">
        <v>235</v>
      </c>
      <c r="AB103" s="31">
        <f t="shared" si="46"/>
        <v>26.466092329182949</v>
      </c>
      <c r="AC103" s="31">
        <f t="shared" si="47"/>
        <v>61.070986286282256</v>
      </c>
      <c r="AD103" s="28" t="s">
        <v>25</v>
      </c>
    </row>
    <row r="104" spans="1:30" s="23" customFormat="1" x14ac:dyDescent="0.25">
      <c r="A104" s="2">
        <v>101</v>
      </c>
      <c r="B104" s="23">
        <v>18071</v>
      </c>
      <c r="C104" s="23" t="s">
        <v>27</v>
      </c>
      <c r="D104" s="23">
        <v>1791</v>
      </c>
      <c r="E104" s="23" t="s">
        <v>245</v>
      </c>
      <c r="F104" s="23">
        <v>540</v>
      </c>
      <c r="G104" s="23" t="s">
        <v>164</v>
      </c>
      <c r="H104" s="24">
        <v>33864768</v>
      </c>
      <c r="I104" s="24">
        <v>2440704</v>
      </c>
      <c r="J104" s="23" t="s">
        <v>235</v>
      </c>
      <c r="K104" s="25" t="s">
        <v>235</v>
      </c>
      <c r="L104" s="25" t="s">
        <v>235</v>
      </c>
      <c r="M104" s="26">
        <v>764</v>
      </c>
      <c r="N104" s="23" t="s">
        <v>232</v>
      </c>
      <c r="P104" s="23">
        <v>103</v>
      </c>
      <c r="Q104" s="23">
        <v>98</v>
      </c>
      <c r="R104" s="25">
        <f t="shared" si="41"/>
        <v>114218</v>
      </c>
      <c r="S104" s="25">
        <f t="shared" si="42"/>
        <v>228436000</v>
      </c>
      <c r="T104" s="25">
        <f t="shared" si="43"/>
        <v>4568720</v>
      </c>
      <c r="U104" s="25" t="s">
        <v>235</v>
      </c>
      <c r="V104" s="25" t="s">
        <v>235</v>
      </c>
      <c r="W104" s="25">
        <f t="shared" si="44"/>
        <v>16932.383999999998</v>
      </c>
      <c r="X104" s="25">
        <f t="shared" si="45"/>
        <v>61017.599999999999</v>
      </c>
      <c r="Y104" s="25"/>
      <c r="Z104" s="27" t="s">
        <v>235</v>
      </c>
      <c r="AA104" s="27" t="s">
        <v>235</v>
      </c>
      <c r="AB104" s="27">
        <f t="shared" si="46"/>
        <v>14.824619587105358</v>
      </c>
      <c r="AC104" s="27">
        <f t="shared" si="47"/>
        <v>53.422052566145439</v>
      </c>
      <c r="AD104" s="23" t="s">
        <v>25</v>
      </c>
    </row>
    <row r="105" spans="1:30" s="23" customFormat="1" x14ac:dyDescent="0.25">
      <c r="A105" s="2">
        <v>102</v>
      </c>
      <c r="B105" s="23">
        <v>18112</v>
      </c>
      <c r="C105" s="23" t="s">
        <v>28</v>
      </c>
      <c r="D105" s="23">
        <v>1791</v>
      </c>
      <c r="E105" s="23" t="s">
        <v>245</v>
      </c>
      <c r="F105" s="23">
        <v>279</v>
      </c>
      <c r="G105" s="23" t="s">
        <v>163</v>
      </c>
      <c r="H105" s="24">
        <v>25743325.440000001</v>
      </c>
      <c r="I105" s="24">
        <v>1383879.1680000001</v>
      </c>
      <c r="J105" s="23" t="s">
        <v>235</v>
      </c>
      <c r="K105" s="25" t="s">
        <v>235</v>
      </c>
      <c r="L105" s="25" t="s">
        <v>235</v>
      </c>
      <c r="M105" s="26">
        <v>381</v>
      </c>
      <c r="N105" s="23" t="s">
        <v>232</v>
      </c>
      <c r="P105" s="23">
        <v>103</v>
      </c>
      <c r="Q105" s="23">
        <v>98</v>
      </c>
      <c r="R105" s="25">
        <f t="shared" si="41"/>
        <v>56959.5</v>
      </c>
      <c r="S105" s="25">
        <f t="shared" si="42"/>
        <v>113919000</v>
      </c>
      <c r="T105" s="25">
        <f t="shared" si="43"/>
        <v>2278380</v>
      </c>
      <c r="U105" s="25" t="s">
        <v>235</v>
      </c>
      <c r="V105" s="25" t="s">
        <v>235</v>
      </c>
      <c r="W105" s="25">
        <f t="shared" si="44"/>
        <v>12871.66272</v>
      </c>
      <c r="X105" s="25">
        <f t="shared" si="45"/>
        <v>34596.979200000002</v>
      </c>
      <c r="Y105" s="25"/>
      <c r="Z105" s="27" t="s">
        <v>235</v>
      </c>
      <c r="AA105" s="27" t="s">
        <v>235</v>
      </c>
      <c r="AB105" s="27">
        <f t="shared" si="46"/>
        <v>22.597920838490506</v>
      </c>
      <c r="AC105" s="27">
        <f t="shared" si="47"/>
        <v>60.739611829457772</v>
      </c>
      <c r="AD105" s="23" t="s">
        <v>25</v>
      </c>
    </row>
    <row r="106" spans="1:30" s="23" customFormat="1" x14ac:dyDescent="0.25">
      <c r="A106" s="2">
        <v>103</v>
      </c>
      <c r="B106" s="23">
        <v>18077</v>
      </c>
      <c r="C106" s="23" t="s">
        <v>33</v>
      </c>
      <c r="D106" s="23">
        <v>1791</v>
      </c>
      <c r="E106" s="23" t="s">
        <v>245</v>
      </c>
      <c r="F106" s="23">
        <v>96</v>
      </c>
      <c r="G106" s="23" t="s">
        <v>163</v>
      </c>
      <c r="H106" s="24">
        <v>35678007.68</v>
      </c>
      <c r="I106" s="24">
        <v>2021309.696</v>
      </c>
      <c r="J106" s="23" t="s">
        <v>235</v>
      </c>
      <c r="K106" s="25" t="s">
        <v>235</v>
      </c>
      <c r="L106" s="25" t="s">
        <v>235</v>
      </c>
      <c r="M106" s="26">
        <v>140</v>
      </c>
      <c r="N106" s="23" t="s">
        <v>12</v>
      </c>
      <c r="O106" s="23">
        <v>233</v>
      </c>
      <c r="P106" s="23">
        <v>147</v>
      </c>
      <c r="Q106" s="23">
        <v>95</v>
      </c>
      <c r="R106" s="25">
        <f t="shared" si="41"/>
        <v>23590</v>
      </c>
      <c r="S106" s="25">
        <f t="shared" si="42"/>
        <v>47180000</v>
      </c>
      <c r="T106" s="25">
        <f t="shared" si="43"/>
        <v>943600</v>
      </c>
      <c r="U106" s="25" t="s">
        <v>235</v>
      </c>
      <c r="V106" s="25" t="s">
        <v>235</v>
      </c>
      <c r="W106" s="25">
        <f t="shared" si="44"/>
        <v>17839.003840000001</v>
      </c>
      <c r="X106" s="25">
        <f t="shared" si="45"/>
        <v>50532.742400000003</v>
      </c>
      <c r="Y106" s="25"/>
      <c r="Z106" s="27" t="s">
        <v>235</v>
      </c>
      <c r="AA106" s="27" t="s">
        <v>235</v>
      </c>
      <c r="AB106" s="27">
        <f t="shared" si="46"/>
        <v>75.621042136498517</v>
      </c>
      <c r="AC106" s="27">
        <f t="shared" si="47"/>
        <v>214.21255786350147</v>
      </c>
      <c r="AD106" s="23" t="s">
        <v>25</v>
      </c>
    </row>
    <row r="107" spans="1:30" s="23" customFormat="1" x14ac:dyDescent="0.25">
      <c r="A107" s="2">
        <v>104</v>
      </c>
      <c r="B107" s="23">
        <v>18082</v>
      </c>
      <c r="C107" s="23" t="s">
        <v>31</v>
      </c>
      <c r="D107" s="23">
        <v>1791</v>
      </c>
      <c r="E107" s="23" t="s">
        <v>245</v>
      </c>
      <c r="F107" s="23">
        <v>78</v>
      </c>
      <c r="G107" s="23" t="s">
        <v>164</v>
      </c>
      <c r="H107" s="24">
        <v>14900497.92</v>
      </c>
      <c r="I107" s="24">
        <v>1073909.76</v>
      </c>
      <c r="J107" s="23" t="s">
        <v>235</v>
      </c>
      <c r="K107" s="25" t="s">
        <v>235</v>
      </c>
      <c r="L107" s="25" t="s">
        <v>235</v>
      </c>
      <c r="M107" s="26">
        <v>140</v>
      </c>
      <c r="N107" s="23" t="s">
        <v>232</v>
      </c>
      <c r="O107" s="23">
        <v>108</v>
      </c>
      <c r="P107" s="23">
        <v>103</v>
      </c>
      <c r="Q107" s="23">
        <v>98</v>
      </c>
      <c r="R107" s="25">
        <f t="shared" si="41"/>
        <v>20930</v>
      </c>
      <c r="S107" s="25">
        <f t="shared" si="42"/>
        <v>41860000</v>
      </c>
      <c r="T107" s="25">
        <f t="shared" si="43"/>
        <v>837200</v>
      </c>
      <c r="U107" s="25" t="s">
        <v>235</v>
      </c>
      <c r="V107" s="25" t="s">
        <v>235</v>
      </c>
      <c r="W107" s="25">
        <f t="shared" si="44"/>
        <v>7450.2489599999999</v>
      </c>
      <c r="X107" s="25">
        <f t="shared" si="45"/>
        <v>26847.743999999999</v>
      </c>
      <c r="Y107" s="25"/>
      <c r="Z107" s="27" t="s">
        <v>235</v>
      </c>
      <c r="AA107" s="27" t="s">
        <v>235</v>
      </c>
      <c r="AB107" s="27">
        <f t="shared" si="46"/>
        <v>35.596029431438126</v>
      </c>
      <c r="AC107" s="27">
        <f t="shared" si="47"/>
        <v>128.27397993311035</v>
      </c>
      <c r="AD107" s="23" t="s">
        <v>25</v>
      </c>
    </row>
    <row r="108" spans="1:30" s="28" customFormat="1" x14ac:dyDescent="0.25">
      <c r="A108" s="2">
        <v>105</v>
      </c>
      <c r="B108" s="28">
        <v>18060</v>
      </c>
      <c r="C108" s="28" t="s">
        <v>35</v>
      </c>
      <c r="D108" s="28">
        <v>1791</v>
      </c>
      <c r="E108" s="28" t="s">
        <v>245</v>
      </c>
      <c r="F108" s="28">
        <v>164</v>
      </c>
      <c r="G108" s="28" t="s">
        <v>164</v>
      </c>
      <c r="H108" s="24">
        <v>2116548</v>
      </c>
      <c r="I108" s="24">
        <v>152544</v>
      </c>
      <c r="J108" s="28" t="s">
        <v>235</v>
      </c>
      <c r="K108" s="29" t="s">
        <v>235</v>
      </c>
      <c r="L108" s="29" t="s">
        <v>235</v>
      </c>
      <c r="M108" s="30">
        <v>262</v>
      </c>
      <c r="N108" s="28" t="s">
        <v>24</v>
      </c>
      <c r="P108" s="28">
        <v>192</v>
      </c>
      <c r="Q108" s="28">
        <v>57</v>
      </c>
      <c r="R108" s="29">
        <f t="shared" si="41"/>
        <v>40086</v>
      </c>
      <c r="S108" s="29">
        <f t="shared" si="42"/>
        <v>80172000</v>
      </c>
      <c r="T108" s="29">
        <f t="shared" si="43"/>
        <v>1603440</v>
      </c>
      <c r="U108" s="29" t="s">
        <v>235</v>
      </c>
      <c r="V108" s="29" t="s">
        <v>235</v>
      </c>
      <c r="W108" s="29">
        <f t="shared" si="44"/>
        <v>1058.2739999999999</v>
      </c>
      <c r="X108" s="29">
        <f t="shared" si="45"/>
        <v>3813.6</v>
      </c>
      <c r="Y108" s="29"/>
      <c r="Z108" s="31" t="s">
        <v>235</v>
      </c>
      <c r="AA108" s="31" t="s">
        <v>235</v>
      </c>
      <c r="AB108" s="31">
        <f t="shared" si="46"/>
        <v>2.6400089806915132</v>
      </c>
      <c r="AC108" s="31">
        <f t="shared" si="47"/>
        <v>9.5135458763658125</v>
      </c>
      <c r="AD108" s="28" t="s">
        <v>25</v>
      </c>
    </row>
    <row r="109" spans="1:30" s="23" customFormat="1" x14ac:dyDescent="0.25">
      <c r="A109" s="2">
        <v>106</v>
      </c>
      <c r="B109" s="23">
        <v>18092</v>
      </c>
      <c r="C109" s="23" t="s">
        <v>36</v>
      </c>
      <c r="D109" s="23">
        <v>1791</v>
      </c>
      <c r="E109" s="23" t="s">
        <v>245</v>
      </c>
      <c r="F109" s="23">
        <v>201</v>
      </c>
      <c r="G109" s="23" t="s">
        <v>163</v>
      </c>
      <c r="H109" s="24">
        <v>78758467.199999988</v>
      </c>
      <c r="I109" s="24">
        <v>3908177.28</v>
      </c>
      <c r="J109" s="23" t="s">
        <v>235</v>
      </c>
      <c r="K109" s="25" t="s">
        <v>235</v>
      </c>
      <c r="L109" s="25" t="s">
        <v>235</v>
      </c>
      <c r="M109" s="26">
        <v>279</v>
      </c>
      <c r="N109" s="23" t="s">
        <v>232</v>
      </c>
      <c r="P109" s="23">
        <v>103</v>
      </c>
      <c r="Q109" s="23">
        <v>98</v>
      </c>
      <c r="R109" s="25">
        <f t="shared" si="41"/>
        <v>41710.5</v>
      </c>
      <c r="S109" s="25">
        <f t="shared" si="42"/>
        <v>83421000</v>
      </c>
      <c r="T109" s="25">
        <f t="shared" si="43"/>
        <v>1668420</v>
      </c>
      <c r="U109" s="25" t="s">
        <v>235</v>
      </c>
      <c r="V109" s="25" t="s">
        <v>235</v>
      </c>
      <c r="W109" s="25">
        <f t="shared" si="44"/>
        <v>39379.233599999992</v>
      </c>
      <c r="X109" s="25">
        <f t="shared" si="45"/>
        <v>97704.432000000001</v>
      </c>
      <c r="Y109" s="25"/>
      <c r="Z109" s="27" t="s">
        <v>235</v>
      </c>
      <c r="AA109" s="27" t="s">
        <v>235</v>
      </c>
      <c r="AB109" s="27">
        <f t="shared" si="46"/>
        <v>94.410840435861459</v>
      </c>
      <c r="AC109" s="27">
        <f t="shared" si="47"/>
        <v>234.24421188909267</v>
      </c>
      <c r="AD109" s="23" t="s">
        <v>25</v>
      </c>
    </row>
    <row r="110" spans="1:30" s="23" customFormat="1" ht="13.95" customHeight="1" x14ac:dyDescent="0.25">
      <c r="A110" s="2">
        <v>107</v>
      </c>
      <c r="B110" s="23">
        <v>18083</v>
      </c>
      <c r="C110" s="23" t="s">
        <v>31</v>
      </c>
      <c r="D110" s="23">
        <v>1791</v>
      </c>
      <c r="E110" s="23" t="s">
        <v>245</v>
      </c>
      <c r="F110" s="23">
        <v>260</v>
      </c>
      <c r="G110" s="23" t="s">
        <v>147</v>
      </c>
      <c r="H110" s="24">
        <v>8810941.4400000013</v>
      </c>
      <c r="I110" s="24">
        <v>163527.16800000001</v>
      </c>
      <c r="J110" s="23" t="s">
        <v>235</v>
      </c>
      <c r="K110" s="25" t="s">
        <v>235</v>
      </c>
      <c r="L110" s="25" t="s">
        <v>235</v>
      </c>
      <c r="M110" s="26">
        <v>336</v>
      </c>
      <c r="N110" s="23" t="s">
        <v>232</v>
      </c>
      <c r="P110" s="23">
        <v>103</v>
      </c>
      <c r="Q110" s="23">
        <v>98</v>
      </c>
      <c r="R110" s="25">
        <f t="shared" si="41"/>
        <v>50232</v>
      </c>
      <c r="S110" s="25">
        <f t="shared" si="42"/>
        <v>100464000</v>
      </c>
      <c r="T110" s="25">
        <f t="shared" si="43"/>
        <v>2009280</v>
      </c>
      <c r="U110" s="25" t="s">
        <v>235</v>
      </c>
      <c r="V110" s="25" t="s">
        <v>235</v>
      </c>
      <c r="W110" s="25">
        <f t="shared" si="44"/>
        <v>4405.4707200000003</v>
      </c>
      <c r="X110" s="25">
        <f t="shared" si="45"/>
        <v>4088.1792</v>
      </c>
      <c r="Y110" s="25"/>
      <c r="Z110" s="27" t="s">
        <v>235</v>
      </c>
      <c r="AA110" s="27" t="s">
        <v>235</v>
      </c>
      <c r="AB110" s="27">
        <f t="shared" si="46"/>
        <v>8.7702474916387967</v>
      </c>
      <c r="AC110" s="27">
        <f t="shared" si="47"/>
        <v>8.138595317725752</v>
      </c>
      <c r="AD110" s="23" t="s">
        <v>25</v>
      </c>
    </row>
    <row r="111" spans="1:30" s="28" customFormat="1" ht="14.4" customHeight="1" x14ac:dyDescent="0.25">
      <c r="A111" s="2">
        <v>108</v>
      </c>
      <c r="B111" s="23">
        <v>18062</v>
      </c>
      <c r="C111" s="23" t="s">
        <v>42</v>
      </c>
      <c r="D111" s="23">
        <v>1791</v>
      </c>
      <c r="E111" s="23" t="s">
        <v>245</v>
      </c>
      <c r="F111" s="23">
        <v>199</v>
      </c>
      <c r="G111" s="23" t="s">
        <v>163</v>
      </c>
      <c r="H111" s="24">
        <v>16492040.319999998</v>
      </c>
      <c r="I111" s="24">
        <v>324206.84799999994</v>
      </c>
      <c r="J111" s="23" t="s">
        <v>235</v>
      </c>
      <c r="K111" s="25" t="s">
        <v>235</v>
      </c>
      <c r="L111" s="25" t="s">
        <v>235</v>
      </c>
      <c r="M111" s="26">
        <v>316</v>
      </c>
      <c r="N111" s="23" t="s">
        <v>232</v>
      </c>
      <c r="O111" s="23"/>
      <c r="P111" s="23">
        <v>103</v>
      </c>
      <c r="Q111" s="23">
        <v>98</v>
      </c>
      <c r="R111" s="25">
        <f t="shared" si="41"/>
        <v>47242</v>
      </c>
      <c r="S111" s="25">
        <f t="shared" si="42"/>
        <v>94484000</v>
      </c>
      <c r="T111" s="25">
        <f t="shared" si="43"/>
        <v>1889680</v>
      </c>
      <c r="U111" s="25" t="s">
        <v>235</v>
      </c>
      <c r="V111" s="25" t="s">
        <v>235</v>
      </c>
      <c r="W111" s="25">
        <f t="shared" si="44"/>
        <v>8246.02016</v>
      </c>
      <c r="X111" s="25">
        <f t="shared" si="45"/>
        <v>8105.1711999999989</v>
      </c>
      <c r="Y111" s="25"/>
      <c r="Z111" s="27" t="s">
        <v>235</v>
      </c>
      <c r="AA111" s="27" t="s">
        <v>235</v>
      </c>
      <c r="AB111" s="27">
        <f t="shared" si="46"/>
        <v>17.454849837009441</v>
      </c>
      <c r="AC111" s="27">
        <f t="shared" si="47"/>
        <v>17.15670632064688</v>
      </c>
      <c r="AD111" s="23" t="s">
        <v>25</v>
      </c>
    </row>
    <row r="112" spans="1:30" s="28" customFormat="1" x14ac:dyDescent="0.25">
      <c r="A112" s="2">
        <v>109</v>
      </c>
      <c r="B112" s="23">
        <v>18103</v>
      </c>
      <c r="C112" s="23" t="s">
        <v>43</v>
      </c>
      <c r="D112" s="23">
        <v>1791</v>
      </c>
      <c r="E112" s="23" t="s">
        <v>245</v>
      </c>
      <c r="F112" s="23">
        <v>106</v>
      </c>
      <c r="G112" s="23" t="s">
        <v>163</v>
      </c>
      <c r="H112" s="24">
        <v>25570950.719999999</v>
      </c>
      <c r="I112" s="24">
        <v>1607203.584</v>
      </c>
      <c r="J112" s="23" t="s">
        <v>235</v>
      </c>
      <c r="K112" s="25" t="s">
        <v>235</v>
      </c>
      <c r="L112" s="25" t="s">
        <v>235</v>
      </c>
      <c r="M112" s="26">
        <v>176</v>
      </c>
      <c r="N112" s="23" t="s">
        <v>32</v>
      </c>
      <c r="O112" s="23"/>
      <c r="P112" s="23">
        <v>211</v>
      </c>
      <c r="Q112" s="23">
        <v>68</v>
      </c>
      <c r="R112" s="25">
        <f t="shared" si="41"/>
        <v>30536</v>
      </c>
      <c r="S112" s="25">
        <f t="shared" si="42"/>
        <v>61072000</v>
      </c>
      <c r="T112" s="25">
        <f t="shared" si="43"/>
        <v>1221440</v>
      </c>
      <c r="U112" s="25" t="s">
        <v>235</v>
      </c>
      <c r="V112" s="25" t="s">
        <v>235</v>
      </c>
      <c r="W112" s="25">
        <f t="shared" si="44"/>
        <v>12785.475359999999</v>
      </c>
      <c r="X112" s="25">
        <f t="shared" si="45"/>
        <v>40180.089599999999</v>
      </c>
      <c r="Y112" s="25"/>
      <c r="Z112" s="27" t="s">
        <v>235</v>
      </c>
      <c r="AA112" s="27" t="s">
        <v>235</v>
      </c>
      <c r="AB112" s="27">
        <f t="shared" si="46"/>
        <v>41.870170814775996</v>
      </c>
      <c r="AC112" s="27">
        <f t="shared" si="47"/>
        <v>131.58268797484936</v>
      </c>
      <c r="AD112" s="23" t="s">
        <v>25</v>
      </c>
    </row>
    <row r="113" spans="1:30" s="23" customFormat="1" x14ac:dyDescent="0.25">
      <c r="A113" s="2">
        <v>110</v>
      </c>
      <c r="B113" s="23">
        <v>18075</v>
      </c>
      <c r="C113" s="23" t="s">
        <v>44</v>
      </c>
      <c r="D113" s="23">
        <v>1791</v>
      </c>
      <c r="E113" s="23" t="s">
        <v>245</v>
      </c>
      <c r="F113" s="23">
        <v>294</v>
      </c>
      <c r="G113" s="23" t="s">
        <v>163</v>
      </c>
      <c r="H113" s="24">
        <v>10927489.440000001</v>
      </c>
      <c r="I113" s="24">
        <v>316071.16800000001</v>
      </c>
      <c r="J113" s="23" t="s">
        <v>235</v>
      </c>
      <c r="K113" s="25" t="s">
        <v>235</v>
      </c>
      <c r="L113" s="25" t="s">
        <v>235</v>
      </c>
      <c r="M113" s="26">
        <v>369</v>
      </c>
      <c r="N113" s="23" t="s">
        <v>232</v>
      </c>
      <c r="P113" s="23">
        <v>103</v>
      </c>
      <c r="Q113" s="23">
        <v>98</v>
      </c>
      <c r="R113" s="25">
        <f t="shared" si="41"/>
        <v>55165.5</v>
      </c>
      <c r="S113" s="25">
        <f t="shared" si="42"/>
        <v>110331000</v>
      </c>
      <c r="T113" s="25">
        <f t="shared" si="43"/>
        <v>2206620</v>
      </c>
      <c r="U113" s="25" t="s">
        <v>235</v>
      </c>
      <c r="V113" s="25" t="s">
        <v>235</v>
      </c>
      <c r="W113" s="25">
        <f t="shared" si="44"/>
        <v>5463.7447200000006</v>
      </c>
      <c r="X113" s="25">
        <f t="shared" si="45"/>
        <v>7901.7791999999999</v>
      </c>
      <c r="Y113" s="25"/>
      <c r="Z113" s="27" t="s">
        <v>235</v>
      </c>
      <c r="AA113" s="27" t="s">
        <v>235</v>
      </c>
      <c r="AB113" s="27">
        <f t="shared" si="46"/>
        <v>9.9042784348913742</v>
      </c>
      <c r="AC113" s="27">
        <f t="shared" si="47"/>
        <v>14.32376974739647</v>
      </c>
      <c r="AD113" s="23" t="s">
        <v>25</v>
      </c>
    </row>
    <row r="114" spans="1:30" s="23" customFormat="1" x14ac:dyDescent="0.25">
      <c r="A114" s="2">
        <v>111</v>
      </c>
      <c r="B114" s="23">
        <v>18097</v>
      </c>
      <c r="C114" s="23" t="s">
        <v>47</v>
      </c>
      <c r="D114" s="23">
        <v>1791</v>
      </c>
      <c r="E114" s="23" t="s">
        <v>245</v>
      </c>
      <c r="F114" s="23">
        <v>192</v>
      </c>
      <c r="G114" s="23" t="s">
        <v>163</v>
      </c>
      <c r="H114" s="24">
        <v>57465358.719999999</v>
      </c>
      <c r="I114" s="24">
        <v>3512986.6239999998</v>
      </c>
      <c r="J114" s="23" t="s">
        <v>235</v>
      </c>
      <c r="K114" s="25" t="s">
        <v>235</v>
      </c>
      <c r="L114" s="25" t="s">
        <v>235</v>
      </c>
      <c r="M114" s="26">
        <v>291</v>
      </c>
      <c r="N114" s="23" t="s">
        <v>232</v>
      </c>
      <c r="P114" s="23">
        <v>103</v>
      </c>
      <c r="Q114" s="23">
        <v>98</v>
      </c>
      <c r="R114" s="25">
        <f t="shared" si="41"/>
        <v>43504.5</v>
      </c>
      <c r="S114" s="25">
        <f t="shared" si="42"/>
        <v>87009000</v>
      </c>
      <c r="T114" s="25">
        <f t="shared" si="43"/>
        <v>1740180</v>
      </c>
      <c r="U114" s="25" t="s">
        <v>235</v>
      </c>
      <c r="V114" s="25" t="s">
        <v>235</v>
      </c>
      <c r="W114" s="25">
        <f t="shared" si="44"/>
        <v>28732.679359999998</v>
      </c>
      <c r="X114" s="25">
        <f t="shared" si="45"/>
        <v>87824.665599999993</v>
      </c>
      <c r="Y114" s="25"/>
      <c r="Z114" s="27" t="s">
        <v>235</v>
      </c>
      <c r="AA114" s="27" t="s">
        <v>235</v>
      </c>
      <c r="AB114" s="27">
        <f t="shared" si="46"/>
        <v>66.04530418692319</v>
      </c>
      <c r="AC114" s="27">
        <f t="shared" si="47"/>
        <v>201.87489937822525</v>
      </c>
      <c r="AD114" s="23" t="s">
        <v>25</v>
      </c>
    </row>
    <row r="115" spans="1:30" s="23" customFormat="1" x14ac:dyDescent="0.25">
      <c r="A115" s="2">
        <v>112</v>
      </c>
      <c r="B115" s="23">
        <v>18096</v>
      </c>
      <c r="C115" s="23" t="s">
        <v>49</v>
      </c>
      <c r="D115" s="23">
        <v>1791</v>
      </c>
      <c r="E115" s="23" t="s">
        <v>245</v>
      </c>
      <c r="F115" s="23">
        <v>126</v>
      </c>
      <c r="G115" s="23" t="s">
        <v>163</v>
      </c>
      <c r="H115" s="24">
        <v>8466192</v>
      </c>
      <c r="I115" s="24">
        <v>610176</v>
      </c>
      <c r="J115" s="23" t="s">
        <v>235</v>
      </c>
      <c r="K115" s="25" t="s">
        <v>235</v>
      </c>
      <c r="L115" s="25" t="s">
        <v>235</v>
      </c>
      <c r="M115" s="26">
        <v>146</v>
      </c>
      <c r="N115" s="23" t="s">
        <v>232</v>
      </c>
      <c r="O115" s="23">
        <v>120</v>
      </c>
      <c r="P115" s="23">
        <v>103</v>
      </c>
      <c r="Q115" s="23">
        <v>98</v>
      </c>
      <c r="R115" s="25">
        <f t="shared" si="41"/>
        <v>21827</v>
      </c>
      <c r="S115" s="25">
        <f t="shared" si="42"/>
        <v>43654000</v>
      </c>
      <c r="T115" s="25">
        <f t="shared" si="43"/>
        <v>873080</v>
      </c>
      <c r="U115" s="25" t="s">
        <v>235</v>
      </c>
      <c r="V115" s="25" t="s">
        <v>235</v>
      </c>
      <c r="W115" s="25">
        <f t="shared" si="44"/>
        <v>4233.0959999999995</v>
      </c>
      <c r="X115" s="25">
        <f t="shared" si="45"/>
        <v>15254.4</v>
      </c>
      <c r="Y115" s="25"/>
      <c r="Z115" s="27" t="s">
        <v>235</v>
      </c>
      <c r="AA115" s="27" t="s">
        <v>235</v>
      </c>
      <c r="AB115" s="27">
        <f t="shared" si="46"/>
        <v>19.393851651624136</v>
      </c>
      <c r="AC115" s="27">
        <f t="shared" si="47"/>
        <v>69.887753699546423</v>
      </c>
      <c r="AD115" s="23" t="s">
        <v>25</v>
      </c>
    </row>
    <row r="116" spans="1:30" s="23" customFormat="1" x14ac:dyDescent="0.25">
      <c r="A116" s="2">
        <v>113</v>
      </c>
      <c r="B116" s="23">
        <v>18117</v>
      </c>
      <c r="C116" s="23" t="s">
        <v>52</v>
      </c>
      <c r="D116" s="23">
        <v>1791</v>
      </c>
      <c r="E116" s="23" t="s">
        <v>245</v>
      </c>
      <c r="F116" s="23">
        <v>290</v>
      </c>
      <c r="G116" s="23" t="s">
        <v>163</v>
      </c>
      <c r="H116" s="24">
        <v>34509520.640000001</v>
      </c>
      <c r="I116" s="24">
        <v>640481.40800000005</v>
      </c>
      <c r="J116" s="23" t="s">
        <v>235</v>
      </c>
      <c r="K116" s="25" t="s">
        <v>235</v>
      </c>
      <c r="L116" s="25" t="s">
        <v>235</v>
      </c>
      <c r="M116" s="26">
        <v>371</v>
      </c>
      <c r="N116" s="23" t="s">
        <v>232</v>
      </c>
      <c r="P116" s="23">
        <v>103</v>
      </c>
      <c r="Q116" s="23">
        <v>98</v>
      </c>
      <c r="R116" s="25">
        <f t="shared" si="41"/>
        <v>55464.5</v>
      </c>
      <c r="S116" s="25">
        <f t="shared" si="42"/>
        <v>110929000</v>
      </c>
      <c r="T116" s="25">
        <f t="shared" si="43"/>
        <v>2218580</v>
      </c>
      <c r="U116" s="25" t="s">
        <v>235</v>
      </c>
      <c r="V116" s="25" t="s">
        <v>235</v>
      </c>
      <c r="W116" s="25">
        <f t="shared" si="44"/>
        <v>17254.760320000001</v>
      </c>
      <c r="X116" s="25">
        <f t="shared" si="45"/>
        <v>16012.035200000002</v>
      </c>
      <c r="Y116" s="25"/>
      <c r="Z116" s="27" t="s">
        <v>235</v>
      </c>
      <c r="AA116" s="27" t="s">
        <v>235</v>
      </c>
      <c r="AB116" s="27">
        <f t="shared" si="46"/>
        <v>31.10955714015271</v>
      </c>
      <c r="AC116" s="27">
        <f t="shared" si="47"/>
        <v>28.868979617593236</v>
      </c>
      <c r="AD116" s="23" t="s">
        <v>25</v>
      </c>
    </row>
    <row r="117" spans="1:30" s="23" customFormat="1" x14ac:dyDescent="0.25">
      <c r="A117" s="2">
        <v>114</v>
      </c>
      <c r="B117" s="23">
        <v>18120</v>
      </c>
      <c r="C117" s="23" t="s">
        <v>53</v>
      </c>
      <c r="D117" s="23">
        <v>1791</v>
      </c>
      <c r="E117" s="23" t="s">
        <v>245</v>
      </c>
      <c r="F117" s="23">
        <v>154</v>
      </c>
      <c r="G117" s="23" t="s">
        <v>163</v>
      </c>
      <c r="H117" s="24">
        <v>24964334.080000002</v>
      </c>
      <c r="I117" s="24">
        <v>463326.97600000002</v>
      </c>
      <c r="J117" s="23" t="s">
        <v>235</v>
      </c>
      <c r="K117" s="25" t="s">
        <v>235</v>
      </c>
      <c r="L117" s="25" t="s">
        <v>235</v>
      </c>
      <c r="M117" s="26">
        <v>231</v>
      </c>
      <c r="N117" s="23" t="s">
        <v>232</v>
      </c>
      <c r="P117" s="23">
        <v>103</v>
      </c>
      <c r="Q117" s="23">
        <v>98</v>
      </c>
      <c r="R117" s="25">
        <f t="shared" si="41"/>
        <v>34534.5</v>
      </c>
      <c r="S117" s="25">
        <f t="shared" si="42"/>
        <v>69069000</v>
      </c>
      <c r="T117" s="25">
        <f t="shared" si="43"/>
        <v>1381380</v>
      </c>
      <c r="U117" s="25" t="s">
        <v>235</v>
      </c>
      <c r="V117" s="25" t="s">
        <v>235</v>
      </c>
      <c r="W117" s="25">
        <f t="shared" si="44"/>
        <v>12482.16704</v>
      </c>
      <c r="X117" s="25">
        <f t="shared" si="45"/>
        <v>11583.1744</v>
      </c>
      <c r="Y117" s="25"/>
      <c r="Z117" s="27" t="s">
        <v>235</v>
      </c>
      <c r="AA117" s="27" t="s">
        <v>235</v>
      </c>
      <c r="AB117" s="27">
        <f t="shared" si="46"/>
        <v>36.144050268572009</v>
      </c>
      <c r="AC117" s="27">
        <f t="shared" si="47"/>
        <v>33.54087767305159</v>
      </c>
      <c r="AD117" s="23" t="s">
        <v>25</v>
      </c>
    </row>
    <row r="118" spans="1:30" s="23" customFormat="1" x14ac:dyDescent="0.25">
      <c r="A118" s="2">
        <v>115</v>
      </c>
      <c r="B118" s="23">
        <v>18078</v>
      </c>
      <c r="C118" s="23" t="s">
        <v>55</v>
      </c>
      <c r="D118" s="23">
        <v>1791</v>
      </c>
      <c r="E118" s="23" t="s">
        <v>245</v>
      </c>
      <c r="F118" s="23">
        <v>420</v>
      </c>
      <c r="G118" s="23" t="s">
        <v>163</v>
      </c>
      <c r="H118" s="24" t="s">
        <v>235</v>
      </c>
      <c r="I118" s="24" t="s">
        <v>235</v>
      </c>
      <c r="J118" s="23" t="s">
        <v>235</v>
      </c>
      <c r="K118" s="25" t="s">
        <v>235</v>
      </c>
      <c r="L118" s="25" t="s">
        <v>235</v>
      </c>
      <c r="M118" s="26">
        <v>372</v>
      </c>
      <c r="N118" s="23" t="s">
        <v>232</v>
      </c>
      <c r="P118" s="23">
        <v>103</v>
      </c>
      <c r="Q118" s="23">
        <v>98</v>
      </c>
      <c r="R118" s="25">
        <f t="shared" si="41"/>
        <v>55614</v>
      </c>
      <c r="S118" s="25">
        <f t="shared" si="42"/>
        <v>111228000</v>
      </c>
      <c r="T118" s="25">
        <f t="shared" si="43"/>
        <v>2224560</v>
      </c>
      <c r="U118" s="25" t="s">
        <v>235</v>
      </c>
      <c r="V118" s="25" t="s">
        <v>235</v>
      </c>
      <c r="W118" s="25" t="s">
        <v>235</v>
      </c>
      <c r="X118" s="25" t="s">
        <v>235</v>
      </c>
      <c r="Y118" s="25"/>
      <c r="Z118" s="27" t="s">
        <v>235</v>
      </c>
      <c r="AA118" s="27" t="s">
        <v>235</v>
      </c>
      <c r="AB118" s="27" t="s">
        <v>235</v>
      </c>
      <c r="AC118" s="27" t="s">
        <v>235</v>
      </c>
      <c r="AD118" s="23" t="s">
        <v>25</v>
      </c>
    </row>
    <row r="119" spans="1:30" s="23" customFormat="1" x14ac:dyDescent="0.25">
      <c r="A119" s="2">
        <v>116</v>
      </c>
      <c r="B119" s="23">
        <v>18115</v>
      </c>
      <c r="C119" s="23" t="s">
        <v>56</v>
      </c>
      <c r="D119" s="23">
        <v>1791</v>
      </c>
      <c r="E119" s="23" t="s">
        <v>245</v>
      </c>
      <c r="F119" s="23">
        <v>189</v>
      </c>
      <c r="G119" s="23" t="s">
        <v>163</v>
      </c>
      <c r="H119" s="24">
        <v>49103913.600000001</v>
      </c>
      <c r="I119" s="24">
        <v>3539020.8</v>
      </c>
      <c r="J119" s="23" t="s">
        <v>235</v>
      </c>
      <c r="K119" s="25" t="s">
        <v>235</v>
      </c>
      <c r="L119" s="25" t="s">
        <v>235</v>
      </c>
      <c r="M119" s="26">
        <v>304</v>
      </c>
      <c r="N119" s="23" t="s">
        <v>232</v>
      </c>
      <c r="O119" s="23">
        <v>148</v>
      </c>
      <c r="P119" s="23">
        <v>103</v>
      </c>
      <c r="Q119" s="23">
        <v>98</v>
      </c>
      <c r="R119" s="25">
        <f t="shared" si="41"/>
        <v>45448</v>
      </c>
      <c r="S119" s="25">
        <f t="shared" si="42"/>
        <v>90896000</v>
      </c>
      <c r="T119" s="25">
        <f t="shared" si="43"/>
        <v>1817920</v>
      </c>
      <c r="U119" s="25" t="s">
        <v>235</v>
      </c>
      <c r="V119" s="25" t="s">
        <v>235</v>
      </c>
      <c r="W119" s="25">
        <f t="shared" ref="W119:W157" si="48">SUM(H119/2000)</f>
        <v>24551.9568</v>
      </c>
      <c r="X119" s="25">
        <f t="shared" ref="X119:X157" si="49">SUM(I119/40)</f>
        <v>88475.51999999999</v>
      </c>
      <c r="Y119" s="25"/>
      <c r="Z119" s="27" t="s">
        <v>235</v>
      </c>
      <c r="AA119" s="27" t="s">
        <v>235</v>
      </c>
      <c r="AB119" s="27">
        <f t="shared" ref="AB119:AB150" si="50">SUM(H119/S119)*100</f>
        <v>54.022084140116178</v>
      </c>
      <c r="AC119" s="27">
        <f t="shared" ref="AC119:AC150" si="51">SUM(I119/T119)*100</f>
        <v>194.67417708149972</v>
      </c>
      <c r="AD119" s="23" t="s">
        <v>25</v>
      </c>
    </row>
    <row r="120" spans="1:30" s="23" customFormat="1" x14ac:dyDescent="0.25">
      <c r="A120" s="2">
        <v>117</v>
      </c>
      <c r="B120" s="23">
        <v>18158</v>
      </c>
      <c r="C120" s="23" t="s">
        <v>28</v>
      </c>
      <c r="D120" s="23">
        <v>1792</v>
      </c>
      <c r="E120" s="23" t="s">
        <v>245</v>
      </c>
      <c r="F120" s="23">
        <v>279</v>
      </c>
      <c r="G120" s="23" t="s">
        <v>163</v>
      </c>
      <c r="H120" s="24">
        <v>19704616.960000001</v>
      </c>
      <c r="I120" s="24">
        <v>909365.6320000001</v>
      </c>
      <c r="J120" s="23" t="s">
        <v>235</v>
      </c>
      <c r="K120" s="25" t="s">
        <v>235</v>
      </c>
      <c r="L120" s="25" t="s">
        <v>235</v>
      </c>
      <c r="M120" s="26">
        <v>412</v>
      </c>
      <c r="N120" s="23" t="s">
        <v>232</v>
      </c>
      <c r="O120" s="23">
        <v>99</v>
      </c>
      <c r="P120" s="23">
        <v>103</v>
      </c>
      <c r="Q120" s="23">
        <v>98</v>
      </c>
      <c r="R120" s="25">
        <f t="shared" si="41"/>
        <v>61594</v>
      </c>
      <c r="S120" s="25">
        <f t="shared" si="42"/>
        <v>123188000</v>
      </c>
      <c r="T120" s="25">
        <f t="shared" si="43"/>
        <v>2463760</v>
      </c>
      <c r="U120" s="25" t="s">
        <v>235</v>
      </c>
      <c r="V120" s="25" t="s">
        <v>235</v>
      </c>
      <c r="W120" s="25">
        <f t="shared" si="48"/>
        <v>9852.3084799999997</v>
      </c>
      <c r="X120" s="25">
        <f t="shared" si="49"/>
        <v>22734.140800000001</v>
      </c>
      <c r="Y120" s="25"/>
      <c r="Z120" s="27" t="s">
        <v>235</v>
      </c>
      <c r="AA120" s="27" t="s">
        <v>235</v>
      </c>
      <c r="AB120" s="27">
        <f t="shared" si="50"/>
        <v>15.995565282332697</v>
      </c>
      <c r="AC120" s="27">
        <f t="shared" si="51"/>
        <v>36.909667824788137</v>
      </c>
      <c r="AD120" s="23" t="s">
        <v>25</v>
      </c>
    </row>
    <row r="121" spans="1:30" s="23" customFormat="1" x14ac:dyDescent="0.25">
      <c r="A121" s="2">
        <v>118</v>
      </c>
      <c r="B121" s="23">
        <v>18142</v>
      </c>
      <c r="C121" s="23" t="s">
        <v>34</v>
      </c>
      <c r="D121" s="23">
        <v>1792</v>
      </c>
      <c r="E121" s="23" t="s">
        <v>245</v>
      </c>
      <c r="F121" s="23">
        <v>148</v>
      </c>
      <c r="G121" s="23" t="s">
        <v>164</v>
      </c>
      <c r="H121" s="24">
        <v>135459072</v>
      </c>
      <c r="I121" s="24">
        <v>9762816</v>
      </c>
      <c r="J121" s="23" t="s">
        <v>235</v>
      </c>
      <c r="K121" s="25" t="s">
        <v>235</v>
      </c>
      <c r="L121" s="25" t="s">
        <v>235</v>
      </c>
      <c r="M121" s="26">
        <v>240</v>
      </c>
      <c r="N121" s="23" t="s">
        <v>232</v>
      </c>
      <c r="P121" s="23">
        <v>103</v>
      </c>
      <c r="Q121" s="23">
        <v>98</v>
      </c>
      <c r="R121" s="25">
        <f t="shared" si="41"/>
        <v>35880</v>
      </c>
      <c r="S121" s="25">
        <f t="shared" si="42"/>
        <v>71760000</v>
      </c>
      <c r="T121" s="25">
        <f t="shared" si="43"/>
        <v>1435200</v>
      </c>
      <c r="U121" s="25" t="s">
        <v>235</v>
      </c>
      <c r="V121" s="25" t="s">
        <v>235</v>
      </c>
      <c r="W121" s="25">
        <f t="shared" si="48"/>
        <v>67729.535999999993</v>
      </c>
      <c r="X121" s="25">
        <f t="shared" si="49"/>
        <v>244070.39999999999</v>
      </c>
      <c r="Y121" s="25"/>
      <c r="Z121" s="27" t="s">
        <v>235</v>
      </c>
      <c r="AA121" s="27" t="s">
        <v>235</v>
      </c>
      <c r="AB121" s="27">
        <f t="shared" si="50"/>
        <v>188.76682274247491</v>
      </c>
      <c r="AC121" s="27">
        <f t="shared" si="51"/>
        <v>680.2408026755852</v>
      </c>
      <c r="AD121" s="23" t="s">
        <v>25</v>
      </c>
    </row>
    <row r="122" spans="1:30" s="23" customFormat="1" x14ac:dyDescent="0.25">
      <c r="A122" s="2">
        <v>119</v>
      </c>
      <c r="B122" s="23">
        <v>18101</v>
      </c>
      <c r="C122" s="23" t="s">
        <v>38</v>
      </c>
      <c r="D122" s="23">
        <v>1792</v>
      </c>
      <c r="E122" s="23" t="s">
        <v>245</v>
      </c>
      <c r="F122" s="23">
        <v>191</v>
      </c>
      <c r="G122" s="23" t="s">
        <v>163</v>
      </c>
      <c r="H122" s="24">
        <v>33310524.799999997</v>
      </c>
      <c r="I122" s="24">
        <v>1614932.48</v>
      </c>
      <c r="J122" s="23" t="s">
        <v>235</v>
      </c>
      <c r="K122" s="25" t="s">
        <v>235</v>
      </c>
      <c r="L122" s="25" t="s">
        <v>235</v>
      </c>
      <c r="M122" s="26">
        <v>243</v>
      </c>
      <c r="N122" s="23" t="s">
        <v>232</v>
      </c>
      <c r="O122" s="23">
        <v>173</v>
      </c>
      <c r="P122" s="23">
        <v>103</v>
      </c>
      <c r="Q122" s="23">
        <v>98</v>
      </c>
      <c r="R122" s="25">
        <f t="shared" si="41"/>
        <v>36328.5</v>
      </c>
      <c r="S122" s="25">
        <f t="shared" si="42"/>
        <v>72657000</v>
      </c>
      <c r="T122" s="25">
        <f t="shared" si="43"/>
        <v>1453140</v>
      </c>
      <c r="U122" s="25" t="s">
        <v>235</v>
      </c>
      <c r="V122" s="25" t="s">
        <v>235</v>
      </c>
      <c r="W122" s="25">
        <f t="shared" si="48"/>
        <v>16655.2624</v>
      </c>
      <c r="X122" s="25">
        <f t="shared" si="49"/>
        <v>40373.311999999998</v>
      </c>
      <c r="Y122" s="25"/>
      <c r="Z122" s="27" t="s">
        <v>235</v>
      </c>
      <c r="AA122" s="27" t="s">
        <v>235</v>
      </c>
      <c r="AB122" s="27">
        <f t="shared" si="50"/>
        <v>45.846270558927557</v>
      </c>
      <c r="AC122" s="27">
        <f t="shared" si="51"/>
        <v>111.13399121901537</v>
      </c>
      <c r="AD122" s="23" t="s">
        <v>25</v>
      </c>
    </row>
    <row r="123" spans="1:30" s="28" customFormat="1" x14ac:dyDescent="0.25">
      <c r="A123" s="2">
        <v>120</v>
      </c>
      <c r="B123" s="28">
        <v>18104</v>
      </c>
      <c r="C123" s="28" t="s">
        <v>39</v>
      </c>
      <c r="D123" s="28">
        <v>1792</v>
      </c>
      <c r="E123" s="28" t="s">
        <v>245</v>
      </c>
      <c r="F123" s="28">
        <v>274</v>
      </c>
      <c r="G123" s="28" t="s">
        <v>164</v>
      </c>
      <c r="H123" s="24">
        <v>1269928.8</v>
      </c>
      <c r="I123" s="24">
        <v>91526.400000000009</v>
      </c>
      <c r="J123" s="28" t="s">
        <v>235</v>
      </c>
      <c r="K123" s="29" t="s">
        <v>235</v>
      </c>
      <c r="L123" s="29" t="s">
        <v>235</v>
      </c>
      <c r="M123" s="30">
        <v>328</v>
      </c>
      <c r="N123" s="28" t="s">
        <v>232</v>
      </c>
      <c r="O123" s="28">
        <v>210</v>
      </c>
      <c r="P123" s="28">
        <v>103</v>
      </c>
      <c r="Q123" s="28">
        <v>98</v>
      </c>
      <c r="R123" s="29">
        <f t="shared" si="41"/>
        <v>49036</v>
      </c>
      <c r="S123" s="29">
        <f t="shared" si="42"/>
        <v>98072000</v>
      </c>
      <c r="T123" s="29">
        <f t="shared" si="43"/>
        <v>1961440</v>
      </c>
      <c r="U123" s="29" t="s">
        <v>235</v>
      </c>
      <c r="V123" s="29" t="s">
        <v>235</v>
      </c>
      <c r="W123" s="29">
        <f t="shared" si="48"/>
        <v>634.96440000000007</v>
      </c>
      <c r="X123" s="29">
        <f t="shared" si="49"/>
        <v>2288.1600000000003</v>
      </c>
      <c r="Y123" s="29"/>
      <c r="Z123" s="31" t="s">
        <v>235</v>
      </c>
      <c r="AA123" s="31" t="s">
        <v>235</v>
      </c>
      <c r="AB123" s="31">
        <f t="shared" si="50"/>
        <v>1.2948943633249044</v>
      </c>
      <c r="AC123" s="31">
        <f t="shared" si="51"/>
        <v>4.6662859939636192</v>
      </c>
      <c r="AD123" s="28" t="s">
        <v>25</v>
      </c>
    </row>
    <row r="124" spans="1:30" s="23" customFormat="1" ht="13.95" customHeight="1" x14ac:dyDescent="0.25">
      <c r="A124" s="2">
        <v>121</v>
      </c>
      <c r="B124" s="23">
        <v>18131</v>
      </c>
      <c r="C124" s="23" t="s">
        <v>42</v>
      </c>
      <c r="D124" s="23">
        <v>1792</v>
      </c>
      <c r="E124" s="23" t="s">
        <v>245</v>
      </c>
      <c r="F124" s="23">
        <v>199</v>
      </c>
      <c r="G124" s="23" t="s">
        <v>163</v>
      </c>
      <c r="H124" s="24">
        <v>23946865.599999998</v>
      </c>
      <c r="I124" s="24">
        <v>507869.82400000002</v>
      </c>
      <c r="J124" s="23" t="s">
        <v>235</v>
      </c>
      <c r="K124" s="25" t="s">
        <v>235</v>
      </c>
      <c r="L124" s="25" t="s">
        <v>235</v>
      </c>
      <c r="M124" s="26">
        <v>326</v>
      </c>
      <c r="N124" s="23" t="s">
        <v>232</v>
      </c>
      <c r="P124" s="23">
        <v>103</v>
      </c>
      <c r="Q124" s="23">
        <v>98</v>
      </c>
      <c r="R124" s="25">
        <f t="shared" si="41"/>
        <v>48737</v>
      </c>
      <c r="S124" s="25">
        <f t="shared" si="42"/>
        <v>97474000</v>
      </c>
      <c r="T124" s="25">
        <f t="shared" si="43"/>
        <v>1949480</v>
      </c>
      <c r="U124" s="25" t="s">
        <v>235</v>
      </c>
      <c r="V124" s="25" t="s">
        <v>235</v>
      </c>
      <c r="W124" s="25">
        <f t="shared" si="48"/>
        <v>11973.432799999999</v>
      </c>
      <c r="X124" s="25">
        <f t="shared" si="49"/>
        <v>12696.7456</v>
      </c>
      <c r="Y124" s="25"/>
      <c r="Z124" s="27" t="s">
        <v>235</v>
      </c>
      <c r="AA124" s="27" t="s">
        <v>235</v>
      </c>
      <c r="AB124" s="27">
        <f t="shared" si="50"/>
        <v>24.567439111968316</v>
      </c>
      <c r="AC124" s="27">
        <f t="shared" si="51"/>
        <v>26.051553439891666</v>
      </c>
      <c r="AD124" s="23" t="s">
        <v>25</v>
      </c>
    </row>
    <row r="125" spans="1:30" s="23" customFormat="1" ht="13.95" customHeight="1" x14ac:dyDescent="0.25">
      <c r="A125" s="2">
        <v>122</v>
      </c>
      <c r="B125" s="23">
        <v>18113</v>
      </c>
      <c r="C125" s="23" t="s">
        <v>46</v>
      </c>
      <c r="D125" s="23">
        <v>1792</v>
      </c>
      <c r="E125" s="23" t="s">
        <v>245</v>
      </c>
      <c r="F125" s="23">
        <v>273</v>
      </c>
      <c r="G125" s="23" t="s">
        <v>147</v>
      </c>
      <c r="H125" s="24">
        <v>17621882.880000003</v>
      </c>
      <c r="I125" s="24">
        <v>327054.33600000001</v>
      </c>
      <c r="J125" s="23" t="s">
        <v>235</v>
      </c>
      <c r="K125" s="25" t="s">
        <v>235</v>
      </c>
      <c r="L125" s="25" t="s">
        <v>235</v>
      </c>
      <c r="M125" s="26">
        <v>359</v>
      </c>
      <c r="N125" s="23" t="s">
        <v>232</v>
      </c>
      <c r="P125" s="23">
        <v>103</v>
      </c>
      <c r="Q125" s="23">
        <v>98</v>
      </c>
      <c r="R125" s="25">
        <f t="shared" si="41"/>
        <v>53670.5</v>
      </c>
      <c r="S125" s="25">
        <f t="shared" si="42"/>
        <v>107341000</v>
      </c>
      <c r="T125" s="25">
        <f t="shared" si="43"/>
        <v>2146820</v>
      </c>
      <c r="U125" s="25" t="s">
        <v>235</v>
      </c>
      <c r="V125" s="25" t="s">
        <v>235</v>
      </c>
      <c r="W125" s="25">
        <f t="shared" si="48"/>
        <v>8810.9414400000005</v>
      </c>
      <c r="X125" s="25">
        <f t="shared" si="49"/>
        <v>8176.3584000000001</v>
      </c>
      <c r="Y125" s="25"/>
      <c r="Z125" s="27" t="s">
        <v>235</v>
      </c>
      <c r="AA125" s="27" t="s">
        <v>235</v>
      </c>
      <c r="AB125" s="27">
        <f t="shared" si="50"/>
        <v>16.416730680727774</v>
      </c>
      <c r="AC125" s="27">
        <f t="shared" si="51"/>
        <v>15.23436226604932</v>
      </c>
      <c r="AD125" s="23" t="s">
        <v>25</v>
      </c>
    </row>
    <row r="126" spans="1:30" s="23" customFormat="1" ht="13.95" customHeight="1" x14ac:dyDescent="0.25">
      <c r="A126" s="2">
        <v>123</v>
      </c>
      <c r="B126" s="23">
        <v>18152</v>
      </c>
      <c r="C126" s="23" t="s">
        <v>33</v>
      </c>
      <c r="D126" s="23">
        <v>1792</v>
      </c>
      <c r="E126" s="23" t="s">
        <v>245</v>
      </c>
      <c r="F126" s="23">
        <v>96</v>
      </c>
      <c r="G126" s="23" t="s">
        <v>163</v>
      </c>
      <c r="H126" s="24">
        <v>10080870.240000002</v>
      </c>
      <c r="I126" s="24">
        <v>255053.56800000003</v>
      </c>
      <c r="J126" s="23" t="s">
        <v>235</v>
      </c>
      <c r="K126" s="25" t="s">
        <v>235</v>
      </c>
      <c r="L126" s="25" t="s">
        <v>235</v>
      </c>
      <c r="M126" s="26">
        <v>159</v>
      </c>
      <c r="N126" s="23" t="s">
        <v>233</v>
      </c>
      <c r="P126" s="23">
        <v>79</v>
      </c>
      <c r="Q126" s="23">
        <v>71</v>
      </c>
      <c r="R126" s="25">
        <f t="shared" si="41"/>
        <v>17569.5</v>
      </c>
      <c r="S126" s="25">
        <f t="shared" si="42"/>
        <v>35139000</v>
      </c>
      <c r="T126" s="25">
        <f t="shared" si="43"/>
        <v>702780</v>
      </c>
      <c r="U126" s="25" t="s">
        <v>235</v>
      </c>
      <c r="V126" s="25" t="s">
        <v>235</v>
      </c>
      <c r="W126" s="25">
        <f t="shared" si="48"/>
        <v>5040.435120000001</v>
      </c>
      <c r="X126" s="25">
        <f t="shared" si="49"/>
        <v>6376.3392000000003</v>
      </c>
      <c r="Y126" s="25"/>
      <c r="Z126" s="27" t="s">
        <v>235</v>
      </c>
      <c r="AA126" s="27" t="s">
        <v>235</v>
      </c>
      <c r="AB126" s="27">
        <f t="shared" si="50"/>
        <v>28.688551865448652</v>
      </c>
      <c r="AC126" s="27">
        <f t="shared" si="51"/>
        <v>36.292092546742936</v>
      </c>
      <c r="AD126" s="23" t="s">
        <v>25</v>
      </c>
    </row>
    <row r="127" spans="1:30" s="23" customFormat="1" ht="13.95" customHeight="1" x14ac:dyDescent="0.25">
      <c r="A127" s="2">
        <v>124</v>
      </c>
      <c r="B127" s="23">
        <v>18153</v>
      </c>
      <c r="C127" s="23" t="s">
        <v>48</v>
      </c>
      <c r="D127" s="23">
        <v>1792</v>
      </c>
      <c r="E127" s="23" t="s">
        <v>245</v>
      </c>
      <c r="F127" s="23">
        <v>74</v>
      </c>
      <c r="G127" s="23" t="s">
        <v>163</v>
      </c>
      <c r="H127" s="24">
        <v>9615229.6800000016</v>
      </c>
      <c r="I127" s="24">
        <v>221493.88800000001</v>
      </c>
      <c r="J127" s="23" t="s">
        <v>235</v>
      </c>
      <c r="K127" s="25" t="s">
        <v>235</v>
      </c>
      <c r="L127" s="25" t="s">
        <v>235</v>
      </c>
      <c r="M127" s="26">
        <v>56</v>
      </c>
      <c r="N127" s="23" t="s">
        <v>24</v>
      </c>
      <c r="P127" s="23">
        <v>192</v>
      </c>
      <c r="Q127" s="23">
        <v>57</v>
      </c>
      <c r="R127" s="25">
        <f t="shared" si="41"/>
        <v>8568</v>
      </c>
      <c r="S127" s="25">
        <f t="shared" si="42"/>
        <v>17136000</v>
      </c>
      <c r="T127" s="25">
        <f t="shared" si="43"/>
        <v>342720</v>
      </c>
      <c r="U127" s="25" t="s">
        <v>235</v>
      </c>
      <c r="V127" s="25" t="s">
        <v>235</v>
      </c>
      <c r="W127" s="25">
        <f t="shared" si="48"/>
        <v>4807.6148400000011</v>
      </c>
      <c r="X127" s="25">
        <f t="shared" si="49"/>
        <v>5537.3472000000002</v>
      </c>
      <c r="Y127" s="25"/>
      <c r="Z127" s="27" t="s">
        <v>235</v>
      </c>
      <c r="AA127" s="27" t="s">
        <v>235</v>
      </c>
      <c r="AB127" s="27">
        <f t="shared" si="50"/>
        <v>56.111284313725498</v>
      </c>
      <c r="AC127" s="27">
        <f t="shared" si="51"/>
        <v>64.628235294117658</v>
      </c>
      <c r="AD127" s="23" t="s">
        <v>25</v>
      </c>
    </row>
    <row r="128" spans="1:30" s="28" customFormat="1" ht="13.95" customHeight="1" x14ac:dyDescent="0.25">
      <c r="A128" s="2">
        <v>125</v>
      </c>
      <c r="B128" s="28">
        <v>18122</v>
      </c>
      <c r="C128" s="28" t="s">
        <v>26</v>
      </c>
      <c r="D128" s="28">
        <v>1792</v>
      </c>
      <c r="E128" s="28" t="s">
        <v>245</v>
      </c>
      <c r="F128" s="28">
        <v>171</v>
      </c>
      <c r="G128" s="28" t="s">
        <v>163</v>
      </c>
      <c r="H128" s="24">
        <v>1058274</v>
      </c>
      <c r="I128" s="24">
        <v>76272</v>
      </c>
      <c r="J128" s="28" t="s">
        <v>235</v>
      </c>
      <c r="K128" s="29" t="s">
        <v>235</v>
      </c>
      <c r="L128" s="29" t="s">
        <v>235</v>
      </c>
      <c r="M128" s="30">
        <v>380</v>
      </c>
      <c r="N128" s="28" t="s">
        <v>232</v>
      </c>
      <c r="P128" s="28">
        <v>103</v>
      </c>
      <c r="Q128" s="28">
        <v>98</v>
      </c>
      <c r="R128" s="29">
        <f t="shared" si="41"/>
        <v>56810</v>
      </c>
      <c r="S128" s="29">
        <f t="shared" si="42"/>
        <v>113620000</v>
      </c>
      <c r="T128" s="29">
        <f t="shared" si="43"/>
        <v>2272400</v>
      </c>
      <c r="U128" s="29" t="s">
        <v>235</v>
      </c>
      <c r="V128" s="29" t="s">
        <v>235</v>
      </c>
      <c r="W128" s="29">
        <f t="shared" si="48"/>
        <v>529.13699999999994</v>
      </c>
      <c r="X128" s="29">
        <f t="shared" si="49"/>
        <v>1906.8</v>
      </c>
      <c r="Y128" s="29"/>
      <c r="Z128" s="31" t="s">
        <v>235</v>
      </c>
      <c r="AA128" s="31" t="s">
        <v>235</v>
      </c>
      <c r="AB128" s="31">
        <f t="shared" si="50"/>
        <v>0.93141524379510654</v>
      </c>
      <c r="AC128" s="31">
        <f t="shared" si="51"/>
        <v>3.3564513289913749</v>
      </c>
      <c r="AD128" s="28" t="s">
        <v>25</v>
      </c>
    </row>
    <row r="129" spans="1:30" s="23" customFormat="1" x14ac:dyDescent="0.25">
      <c r="A129" s="2">
        <v>126</v>
      </c>
      <c r="B129" s="23">
        <v>18138</v>
      </c>
      <c r="C129" s="23" t="s">
        <v>50</v>
      </c>
      <c r="D129" s="23">
        <v>1792</v>
      </c>
      <c r="E129" s="23" t="s">
        <v>245</v>
      </c>
      <c r="F129" s="23">
        <v>119</v>
      </c>
      <c r="G129" s="23" t="s">
        <v>163</v>
      </c>
      <c r="H129" s="24">
        <v>79986954.879999995</v>
      </c>
      <c r="I129" s="24">
        <v>5018290.8160000006</v>
      </c>
      <c r="J129" s="23" t="s">
        <v>235</v>
      </c>
      <c r="K129" s="25" t="s">
        <v>235</v>
      </c>
      <c r="L129" s="25" t="s">
        <v>235</v>
      </c>
      <c r="M129" s="26">
        <v>200</v>
      </c>
      <c r="N129" s="23" t="s">
        <v>232</v>
      </c>
      <c r="O129" s="23">
        <v>71</v>
      </c>
      <c r="P129" s="23">
        <v>103</v>
      </c>
      <c r="Q129" s="23">
        <v>98</v>
      </c>
      <c r="R129" s="25">
        <f t="shared" si="41"/>
        <v>29900</v>
      </c>
      <c r="S129" s="25">
        <f t="shared" si="42"/>
        <v>59800000</v>
      </c>
      <c r="T129" s="25">
        <f t="shared" si="43"/>
        <v>1196000</v>
      </c>
      <c r="U129" s="25" t="s">
        <v>235</v>
      </c>
      <c r="V129" s="25" t="s">
        <v>235</v>
      </c>
      <c r="W129" s="25">
        <f t="shared" si="48"/>
        <v>39993.477439999995</v>
      </c>
      <c r="X129" s="25">
        <f t="shared" si="49"/>
        <v>125457.27040000001</v>
      </c>
      <c r="Y129" s="25"/>
      <c r="Z129" s="27" t="s">
        <v>235</v>
      </c>
      <c r="AA129" s="27" t="s">
        <v>235</v>
      </c>
      <c r="AB129" s="27">
        <f t="shared" si="50"/>
        <v>133.75744963210701</v>
      </c>
      <c r="AC129" s="27">
        <f t="shared" si="51"/>
        <v>419.589533110368</v>
      </c>
      <c r="AD129" s="23" t="s">
        <v>25</v>
      </c>
    </row>
    <row r="130" spans="1:30" s="23" customFormat="1" ht="13.95" customHeight="1" x14ac:dyDescent="0.25">
      <c r="A130" s="2">
        <v>127</v>
      </c>
      <c r="B130" s="23">
        <v>18124</v>
      </c>
      <c r="C130" s="23" t="s">
        <v>54</v>
      </c>
      <c r="D130" s="23">
        <v>1792</v>
      </c>
      <c r="E130" s="23" t="s">
        <v>245</v>
      </c>
      <c r="F130" s="23">
        <v>319</v>
      </c>
      <c r="G130" s="23" t="s">
        <v>163</v>
      </c>
      <c r="H130" s="24">
        <v>6603629.7599999998</v>
      </c>
      <c r="I130" s="24">
        <v>475937.27999999997</v>
      </c>
      <c r="J130" s="23" t="s">
        <v>235</v>
      </c>
      <c r="K130" s="25" t="s">
        <v>235</v>
      </c>
      <c r="L130" s="25" t="s">
        <v>235</v>
      </c>
      <c r="M130" s="26">
        <v>333</v>
      </c>
      <c r="N130" s="23" t="s">
        <v>232</v>
      </c>
      <c r="P130" s="23">
        <v>103</v>
      </c>
      <c r="Q130" s="23">
        <v>98</v>
      </c>
      <c r="R130" s="25">
        <f t="shared" si="41"/>
        <v>49783.5</v>
      </c>
      <c r="S130" s="25">
        <f t="shared" si="42"/>
        <v>99567000</v>
      </c>
      <c r="T130" s="25">
        <f t="shared" si="43"/>
        <v>1991340</v>
      </c>
      <c r="U130" s="25" t="s">
        <v>235</v>
      </c>
      <c r="V130" s="25" t="s">
        <v>235</v>
      </c>
      <c r="W130" s="25">
        <f t="shared" si="48"/>
        <v>3301.8148799999999</v>
      </c>
      <c r="X130" s="25">
        <f t="shared" si="49"/>
        <v>11898.431999999999</v>
      </c>
      <c r="Y130" s="25"/>
      <c r="Z130" s="27" t="s">
        <v>235</v>
      </c>
      <c r="AA130" s="27" t="s">
        <v>235</v>
      </c>
      <c r="AB130" s="27">
        <f t="shared" si="50"/>
        <v>6.6323478260869564</v>
      </c>
      <c r="AC130" s="27">
        <f t="shared" si="51"/>
        <v>23.90035252643948</v>
      </c>
      <c r="AD130" s="23" t="s">
        <v>25</v>
      </c>
    </row>
    <row r="131" spans="1:30" s="23" customFormat="1" ht="13.95" customHeight="1" x14ac:dyDescent="0.25">
      <c r="A131" s="2">
        <v>128</v>
      </c>
      <c r="B131" s="23">
        <v>18113</v>
      </c>
      <c r="C131" s="23" t="s">
        <v>46</v>
      </c>
      <c r="D131" s="23">
        <v>1792</v>
      </c>
      <c r="E131" s="23" t="s">
        <v>245</v>
      </c>
      <c r="F131" s="23">
        <v>273</v>
      </c>
      <c r="G131" s="23" t="s">
        <v>163</v>
      </c>
      <c r="H131" s="24">
        <v>18625622.399999999</v>
      </c>
      <c r="I131" s="24">
        <v>1342387.2</v>
      </c>
      <c r="J131" s="23" t="s">
        <v>235</v>
      </c>
      <c r="K131" s="25" t="s">
        <v>235</v>
      </c>
      <c r="L131" s="25" t="s">
        <v>235</v>
      </c>
      <c r="M131" s="26">
        <v>359</v>
      </c>
      <c r="N131" s="23" t="s">
        <v>232</v>
      </c>
      <c r="P131" s="23">
        <v>103</v>
      </c>
      <c r="Q131" s="23">
        <v>98</v>
      </c>
      <c r="R131" s="25">
        <f t="shared" ref="R131:R161" si="52">(P131/2+Q131)*M131</f>
        <v>53670.5</v>
      </c>
      <c r="S131" s="25">
        <f t="shared" ref="S131:S161" si="53">R131*2000</f>
        <v>107341000</v>
      </c>
      <c r="T131" s="25">
        <f t="shared" ref="T131:T161" si="54">R131*40</f>
        <v>2146820</v>
      </c>
      <c r="U131" s="25" t="s">
        <v>235</v>
      </c>
      <c r="V131" s="25" t="s">
        <v>235</v>
      </c>
      <c r="W131" s="25">
        <f t="shared" si="48"/>
        <v>9312.8112000000001</v>
      </c>
      <c r="X131" s="25">
        <f t="shared" si="49"/>
        <v>33559.68</v>
      </c>
      <c r="Y131" s="25"/>
      <c r="Z131" s="27" t="s">
        <v>235</v>
      </c>
      <c r="AA131" s="27" t="s">
        <v>235</v>
      </c>
      <c r="AB131" s="27">
        <f t="shared" si="50"/>
        <v>17.351824931759534</v>
      </c>
      <c r="AC131" s="27">
        <f t="shared" si="51"/>
        <v>62.529098853187506</v>
      </c>
      <c r="AD131" s="23" t="s">
        <v>25</v>
      </c>
    </row>
    <row r="132" spans="1:30" s="23" customFormat="1" x14ac:dyDescent="0.25">
      <c r="A132" s="2">
        <v>129</v>
      </c>
      <c r="B132" s="23">
        <v>18126</v>
      </c>
      <c r="C132" s="23" t="s">
        <v>57</v>
      </c>
      <c r="D132" s="23">
        <v>1792</v>
      </c>
      <c r="E132" s="23" t="s">
        <v>245</v>
      </c>
      <c r="F132" s="23">
        <v>141</v>
      </c>
      <c r="G132" s="23" t="s">
        <v>163</v>
      </c>
      <c r="H132" s="24">
        <v>16932384</v>
      </c>
      <c r="I132" s="24">
        <v>1220352</v>
      </c>
      <c r="J132" s="23" t="s">
        <v>235</v>
      </c>
      <c r="K132" s="25" t="s">
        <v>235</v>
      </c>
      <c r="L132" s="25" t="s">
        <v>235</v>
      </c>
      <c r="M132" s="26">
        <v>235</v>
      </c>
      <c r="N132" s="23" t="s">
        <v>232</v>
      </c>
      <c r="P132" s="23">
        <v>103</v>
      </c>
      <c r="Q132" s="23">
        <v>98</v>
      </c>
      <c r="R132" s="25">
        <f t="shared" si="52"/>
        <v>35132.5</v>
      </c>
      <c r="S132" s="25">
        <f t="shared" si="53"/>
        <v>70265000</v>
      </c>
      <c r="T132" s="25">
        <f t="shared" si="54"/>
        <v>1405300</v>
      </c>
      <c r="U132" s="25" t="s">
        <v>235</v>
      </c>
      <c r="V132" s="25" t="s">
        <v>235</v>
      </c>
      <c r="W132" s="25">
        <f t="shared" si="48"/>
        <v>8466.1919999999991</v>
      </c>
      <c r="X132" s="25">
        <f t="shared" si="49"/>
        <v>30508.799999999999</v>
      </c>
      <c r="Y132" s="25"/>
      <c r="Z132" s="27" t="s">
        <v>235</v>
      </c>
      <c r="AA132" s="27" t="s">
        <v>235</v>
      </c>
      <c r="AB132" s="27">
        <f t="shared" si="50"/>
        <v>24.097892264996798</v>
      </c>
      <c r="AC132" s="27">
        <f t="shared" si="51"/>
        <v>86.839251405393867</v>
      </c>
      <c r="AD132" s="23" t="s">
        <v>25</v>
      </c>
    </row>
    <row r="133" spans="1:30" s="23" customFormat="1" x14ac:dyDescent="0.25">
      <c r="A133" s="2">
        <v>130</v>
      </c>
      <c r="B133" s="23">
        <v>18144</v>
      </c>
      <c r="C133" s="23" t="s">
        <v>27</v>
      </c>
      <c r="D133" s="23">
        <v>1793</v>
      </c>
      <c r="E133" s="23" t="s">
        <v>245</v>
      </c>
      <c r="F133" s="23">
        <v>540</v>
      </c>
      <c r="G133" s="23" t="s">
        <v>164</v>
      </c>
      <c r="H133" s="24">
        <v>50797152</v>
      </c>
      <c r="I133" s="24">
        <v>3661056</v>
      </c>
      <c r="J133" s="23" t="s">
        <v>235</v>
      </c>
      <c r="K133" s="25" t="s">
        <v>235</v>
      </c>
      <c r="L133" s="25" t="s">
        <v>235</v>
      </c>
      <c r="M133" s="26">
        <v>596</v>
      </c>
      <c r="N133" s="23" t="s">
        <v>232</v>
      </c>
      <c r="O133" s="23">
        <v>183</v>
      </c>
      <c r="P133" s="23">
        <v>103</v>
      </c>
      <c r="Q133" s="23">
        <v>98</v>
      </c>
      <c r="R133" s="25">
        <f t="shared" si="52"/>
        <v>89102</v>
      </c>
      <c r="S133" s="25">
        <f t="shared" si="53"/>
        <v>178204000</v>
      </c>
      <c r="T133" s="25">
        <f t="shared" si="54"/>
        <v>3564080</v>
      </c>
      <c r="U133" s="25" t="s">
        <v>235</v>
      </c>
      <c r="V133" s="25" t="s">
        <v>235</v>
      </c>
      <c r="W133" s="25">
        <f t="shared" si="48"/>
        <v>25398.576000000001</v>
      </c>
      <c r="X133" s="25">
        <f t="shared" si="49"/>
        <v>91526.399999999994</v>
      </c>
      <c r="Y133" s="25"/>
      <c r="Z133" s="27" t="s">
        <v>235</v>
      </c>
      <c r="AA133" s="27" t="s">
        <v>235</v>
      </c>
      <c r="AB133" s="27">
        <f t="shared" si="50"/>
        <v>28.505057125541516</v>
      </c>
      <c r="AC133" s="27">
        <f t="shared" si="51"/>
        <v>102.72092657852798</v>
      </c>
      <c r="AD133" s="23" t="s">
        <v>25</v>
      </c>
    </row>
    <row r="134" spans="1:30" s="23" customFormat="1" x14ac:dyDescent="0.25">
      <c r="A134" s="2">
        <v>131</v>
      </c>
      <c r="B134" s="23">
        <v>18140</v>
      </c>
      <c r="C134" s="23" t="s">
        <v>29</v>
      </c>
      <c r="D134" s="23">
        <v>1793</v>
      </c>
      <c r="E134" s="23" t="s">
        <v>245</v>
      </c>
      <c r="F134" s="23">
        <v>161</v>
      </c>
      <c r="G134" s="23" t="s">
        <v>163</v>
      </c>
      <c r="H134" s="24">
        <v>26477570.560000002</v>
      </c>
      <c r="I134" s="24">
        <v>1397506.432</v>
      </c>
      <c r="J134" s="23" t="s">
        <v>235</v>
      </c>
      <c r="K134" s="25" t="s">
        <v>235</v>
      </c>
      <c r="L134" s="25" t="s">
        <v>235</v>
      </c>
      <c r="M134" s="26">
        <v>156</v>
      </c>
      <c r="N134" s="23" t="s">
        <v>232</v>
      </c>
      <c r="O134" s="23">
        <v>159</v>
      </c>
      <c r="P134" s="23">
        <v>103</v>
      </c>
      <c r="Q134" s="23">
        <v>98</v>
      </c>
      <c r="R134" s="25">
        <f t="shared" si="52"/>
        <v>23322</v>
      </c>
      <c r="S134" s="25">
        <f t="shared" si="53"/>
        <v>46644000</v>
      </c>
      <c r="T134" s="25">
        <f t="shared" si="54"/>
        <v>932880</v>
      </c>
      <c r="U134" s="25" t="s">
        <v>235</v>
      </c>
      <c r="V134" s="25" t="s">
        <v>235</v>
      </c>
      <c r="W134" s="25">
        <f t="shared" si="48"/>
        <v>13238.785280000002</v>
      </c>
      <c r="X134" s="25">
        <f t="shared" si="49"/>
        <v>34937.660799999998</v>
      </c>
      <c r="Y134" s="25"/>
      <c r="Z134" s="27" t="s">
        <v>235</v>
      </c>
      <c r="AA134" s="27" t="s">
        <v>235</v>
      </c>
      <c r="AB134" s="27">
        <f t="shared" si="50"/>
        <v>56.765222879684416</v>
      </c>
      <c r="AC134" s="27">
        <f t="shared" si="51"/>
        <v>149.80559471743419</v>
      </c>
      <c r="AD134" s="23" t="s">
        <v>25</v>
      </c>
    </row>
    <row r="135" spans="1:30" s="23" customFormat="1" ht="13.95" customHeight="1" x14ac:dyDescent="0.25">
      <c r="A135" s="2">
        <v>132</v>
      </c>
      <c r="B135" s="23">
        <v>18182</v>
      </c>
      <c r="C135" s="23" t="s">
        <v>30</v>
      </c>
      <c r="D135" s="23">
        <v>1793</v>
      </c>
      <c r="E135" s="23" t="s">
        <v>245</v>
      </c>
      <c r="F135" s="23">
        <v>266</v>
      </c>
      <c r="G135" s="23" t="s">
        <v>163</v>
      </c>
      <c r="H135" s="24">
        <v>21510229.440000001</v>
      </c>
      <c r="I135" s="24">
        <v>1078791.1680000001</v>
      </c>
      <c r="J135" s="23" t="s">
        <v>235</v>
      </c>
      <c r="K135" s="25" t="s">
        <v>235</v>
      </c>
      <c r="L135" s="25" t="s">
        <v>235</v>
      </c>
      <c r="M135" s="26">
        <v>416</v>
      </c>
      <c r="N135" s="23" t="s">
        <v>232</v>
      </c>
      <c r="O135" s="23">
        <v>122</v>
      </c>
      <c r="P135" s="23">
        <v>103</v>
      </c>
      <c r="Q135" s="23">
        <v>98</v>
      </c>
      <c r="R135" s="25">
        <f t="shared" si="52"/>
        <v>62192</v>
      </c>
      <c r="S135" s="25">
        <f t="shared" si="53"/>
        <v>124384000</v>
      </c>
      <c r="T135" s="25">
        <f t="shared" si="54"/>
        <v>2487680</v>
      </c>
      <c r="U135" s="25" t="s">
        <v>235</v>
      </c>
      <c r="V135" s="25" t="s">
        <v>235</v>
      </c>
      <c r="W135" s="25">
        <f t="shared" si="48"/>
        <v>10755.114720000001</v>
      </c>
      <c r="X135" s="25">
        <f t="shared" si="49"/>
        <v>26969.779200000001</v>
      </c>
      <c r="Y135" s="25"/>
      <c r="Z135" s="27" t="s">
        <v>235</v>
      </c>
      <c r="AA135" s="27" t="s">
        <v>235</v>
      </c>
      <c r="AB135" s="27">
        <f t="shared" si="50"/>
        <v>17.293405454077696</v>
      </c>
      <c r="AC135" s="27">
        <f t="shared" si="51"/>
        <v>43.365351170568566</v>
      </c>
      <c r="AD135" s="23" t="s">
        <v>25</v>
      </c>
    </row>
    <row r="136" spans="1:30" s="23" customFormat="1" x14ac:dyDescent="0.25">
      <c r="A136" s="2">
        <v>133</v>
      </c>
      <c r="B136" s="23">
        <v>18186</v>
      </c>
      <c r="C136" s="23" t="s">
        <v>31</v>
      </c>
      <c r="D136" s="23">
        <v>1793</v>
      </c>
      <c r="E136" s="23" t="s">
        <v>245</v>
      </c>
      <c r="F136" s="23">
        <v>78</v>
      </c>
      <c r="H136" s="24">
        <v>74502489.599999994</v>
      </c>
      <c r="I136" s="24">
        <v>5369548.7999999998</v>
      </c>
      <c r="J136" s="23" t="s">
        <v>235</v>
      </c>
      <c r="K136" s="25" t="s">
        <v>235</v>
      </c>
      <c r="L136" s="25" t="s">
        <v>235</v>
      </c>
      <c r="M136" s="26">
        <v>210</v>
      </c>
      <c r="N136" s="23" t="s">
        <v>32</v>
      </c>
      <c r="P136" s="23">
        <v>211</v>
      </c>
      <c r="Q136" s="23">
        <v>68</v>
      </c>
      <c r="R136" s="25">
        <f t="shared" si="52"/>
        <v>36435</v>
      </c>
      <c r="S136" s="25">
        <f t="shared" si="53"/>
        <v>72870000</v>
      </c>
      <c r="T136" s="25">
        <f t="shared" si="54"/>
        <v>1457400</v>
      </c>
      <c r="U136" s="25" t="s">
        <v>235</v>
      </c>
      <c r="V136" s="25" t="s">
        <v>235</v>
      </c>
      <c r="W136" s="25">
        <f t="shared" si="48"/>
        <v>37251.2448</v>
      </c>
      <c r="X136" s="25">
        <f t="shared" si="49"/>
        <v>134238.72</v>
      </c>
      <c r="Y136" s="25"/>
      <c r="Z136" s="27" t="s">
        <v>235</v>
      </c>
      <c r="AA136" s="27" t="s">
        <v>235</v>
      </c>
      <c r="AB136" s="27">
        <f t="shared" si="50"/>
        <v>102.24027665706051</v>
      </c>
      <c r="AC136" s="27">
        <f t="shared" si="51"/>
        <v>368.43342939481266</v>
      </c>
      <c r="AD136" s="23" t="s">
        <v>25</v>
      </c>
    </row>
    <row r="137" spans="1:30" s="28" customFormat="1" x14ac:dyDescent="0.25">
      <c r="A137" s="2">
        <v>134</v>
      </c>
      <c r="B137" s="28">
        <v>18130</v>
      </c>
      <c r="C137" s="28" t="s">
        <v>35</v>
      </c>
      <c r="D137" s="28">
        <v>1793</v>
      </c>
      <c r="E137" s="28" t="s">
        <v>245</v>
      </c>
      <c r="F137" s="28">
        <v>164</v>
      </c>
      <c r="G137" s="28" t="s">
        <v>164</v>
      </c>
      <c r="H137" s="24">
        <v>1179219.6000000001</v>
      </c>
      <c r="I137" s="24">
        <v>84988.800000000003</v>
      </c>
      <c r="J137" s="28" t="s">
        <v>235</v>
      </c>
      <c r="K137" s="29" t="s">
        <v>235</v>
      </c>
      <c r="L137" s="29" t="s">
        <v>235</v>
      </c>
      <c r="M137" s="30">
        <v>239</v>
      </c>
      <c r="N137" s="28" t="s">
        <v>24</v>
      </c>
      <c r="P137" s="28">
        <v>192</v>
      </c>
      <c r="Q137" s="28">
        <v>57</v>
      </c>
      <c r="R137" s="29">
        <f t="shared" si="52"/>
        <v>36567</v>
      </c>
      <c r="S137" s="29">
        <f t="shared" si="53"/>
        <v>73134000</v>
      </c>
      <c r="T137" s="29">
        <f t="shared" si="54"/>
        <v>1462680</v>
      </c>
      <c r="U137" s="29" t="s">
        <v>235</v>
      </c>
      <c r="V137" s="29" t="s">
        <v>235</v>
      </c>
      <c r="W137" s="29">
        <f t="shared" si="48"/>
        <v>589.60980000000006</v>
      </c>
      <c r="X137" s="29">
        <f t="shared" si="49"/>
        <v>2124.7200000000003</v>
      </c>
      <c r="Y137" s="29"/>
      <c r="Z137" s="31" t="s">
        <v>235</v>
      </c>
      <c r="AA137" s="31" t="s">
        <v>235</v>
      </c>
      <c r="AB137" s="31">
        <f t="shared" si="50"/>
        <v>1.6124095495938962</v>
      </c>
      <c r="AC137" s="31">
        <f t="shared" si="51"/>
        <v>5.8104848634014283</v>
      </c>
      <c r="AD137" s="28" t="s">
        <v>25</v>
      </c>
    </row>
    <row r="138" spans="1:30" s="23" customFormat="1" x14ac:dyDescent="0.25">
      <c r="A138" s="2">
        <v>135</v>
      </c>
      <c r="B138" s="23">
        <v>18177</v>
      </c>
      <c r="C138" s="23" t="s">
        <v>37</v>
      </c>
      <c r="D138" s="23">
        <v>1793</v>
      </c>
      <c r="E138" s="23" t="s">
        <v>245</v>
      </c>
      <c r="F138" s="23">
        <v>245</v>
      </c>
      <c r="G138" s="23" t="s">
        <v>163</v>
      </c>
      <c r="H138" s="24">
        <v>41207219.200000003</v>
      </c>
      <c r="I138" s="24">
        <v>2576976.64</v>
      </c>
      <c r="J138" s="23" t="s">
        <v>235</v>
      </c>
      <c r="K138" s="25" t="s">
        <v>235</v>
      </c>
      <c r="L138" s="25" t="s">
        <v>235</v>
      </c>
      <c r="M138" s="26">
        <v>345</v>
      </c>
      <c r="N138" s="23" t="s">
        <v>232</v>
      </c>
      <c r="P138" s="23">
        <v>103</v>
      </c>
      <c r="Q138" s="23">
        <v>98</v>
      </c>
      <c r="R138" s="25">
        <f t="shared" si="52"/>
        <v>51577.5</v>
      </c>
      <c r="S138" s="25">
        <f t="shared" si="53"/>
        <v>103155000</v>
      </c>
      <c r="T138" s="25">
        <f t="shared" si="54"/>
        <v>2063100</v>
      </c>
      <c r="U138" s="25" t="s">
        <v>235</v>
      </c>
      <c r="V138" s="25" t="s">
        <v>235</v>
      </c>
      <c r="W138" s="25">
        <f t="shared" si="48"/>
        <v>20603.6096</v>
      </c>
      <c r="X138" s="25">
        <f t="shared" si="49"/>
        <v>64424.416000000005</v>
      </c>
      <c r="Y138" s="25"/>
      <c r="Z138" s="27" t="s">
        <v>235</v>
      </c>
      <c r="AA138" s="27" t="s">
        <v>235</v>
      </c>
      <c r="AB138" s="27">
        <f t="shared" si="50"/>
        <v>39.946894673064811</v>
      </c>
      <c r="AC138" s="27">
        <f t="shared" si="51"/>
        <v>124.90798507100965</v>
      </c>
      <c r="AD138" s="23" t="s">
        <v>25</v>
      </c>
    </row>
    <row r="139" spans="1:30" s="23" customFormat="1" ht="13.95" customHeight="1" x14ac:dyDescent="0.25">
      <c r="A139" s="2">
        <v>136</v>
      </c>
      <c r="B139" s="23">
        <v>18156</v>
      </c>
      <c r="C139" s="23" t="s">
        <v>40</v>
      </c>
      <c r="D139" s="23">
        <v>1793</v>
      </c>
      <c r="E139" s="23" t="s">
        <v>245</v>
      </c>
      <c r="F139" s="23">
        <v>197</v>
      </c>
      <c r="G139" s="23" t="s">
        <v>163</v>
      </c>
      <c r="H139" s="24">
        <v>17535695.52</v>
      </c>
      <c r="I139" s="24">
        <v>438716.54399999999</v>
      </c>
      <c r="J139" s="23" t="s">
        <v>235</v>
      </c>
      <c r="K139" s="25" t="s">
        <v>235</v>
      </c>
      <c r="L139" s="25" t="s">
        <v>235</v>
      </c>
      <c r="M139" s="26">
        <v>190</v>
      </c>
      <c r="N139" s="23" t="s">
        <v>24</v>
      </c>
      <c r="O139" s="23">
        <v>125</v>
      </c>
      <c r="P139" s="23">
        <v>192</v>
      </c>
      <c r="Q139" s="23">
        <v>57</v>
      </c>
      <c r="R139" s="25">
        <f t="shared" si="52"/>
        <v>29070</v>
      </c>
      <c r="S139" s="25">
        <f t="shared" si="53"/>
        <v>58140000</v>
      </c>
      <c r="T139" s="25">
        <f t="shared" si="54"/>
        <v>1162800</v>
      </c>
      <c r="U139" s="25" t="s">
        <v>235</v>
      </c>
      <c r="V139" s="25" t="s">
        <v>235</v>
      </c>
      <c r="W139" s="25">
        <f t="shared" si="48"/>
        <v>8767.8477600000006</v>
      </c>
      <c r="X139" s="25">
        <f t="shared" si="49"/>
        <v>10967.9136</v>
      </c>
      <c r="Y139" s="25"/>
      <c r="Z139" s="27" t="s">
        <v>235</v>
      </c>
      <c r="AA139" s="27" t="s">
        <v>235</v>
      </c>
      <c r="AB139" s="27">
        <f t="shared" si="50"/>
        <v>30.161155005159955</v>
      </c>
      <c r="AC139" s="27">
        <f t="shared" si="51"/>
        <v>37.729320949432406</v>
      </c>
      <c r="AD139" s="23" t="s">
        <v>25</v>
      </c>
    </row>
    <row r="140" spans="1:30" s="23" customFormat="1" x14ac:dyDescent="0.25">
      <c r="A140" s="2">
        <v>137</v>
      </c>
      <c r="B140" s="23">
        <v>18163</v>
      </c>
      <c r="C140" s="23" t="s">
        <v>41</v>
      </c>
      <c r="D140" s="23">
        <v>1793</v>
      </c>
      <c r="E140" s="23" t="s">
        <v>245</v>
      </c>
      <c r="F140" s="23">
        <v>273</v>
      </c>
      <c r="G140" s="23" t="s">
        <v>147</v>
      </c>
      <c r="H140" s="24">
        <v>34509520.640000001</v>
      </c>
      <c r="I140" s="24">
        <v>640481.40800000005</v>
      </c>
      <c r="J140" s="23" t="s">
        <v>235</v>
      </c>
      <c r="K140" s="25" t="s">
        <v>235</v>
      </c>
      <c r="L140" s="25" t="s">
        <v>235</v>
      </c>
      <c r="M140" s="26">
        <v>382</v>
      </c>
      <c r="N140" s="23" t="s">
        <v>232</v>
      </c>
      <c r="O140" s="23">
        <v>159</v>
      </c>
      <c r="P140" s="23">
        <v>103</v>
      </c>
      <c r="Q140" s="23">
        <v>98</v>
      </c>
      <c r="R140" s="25">
        <f t="shared" si="52"/>
        <v>57109</v>
      </c>
      <c r="S140" s="25">
        <f t="shared" si="53"/>
        <v>114218000</v>
      </c>
      <c r="T140" s="25">
        <f t="shared" si="54"/>
        <v>2284360</v>
      </c>
      <c r="U140" s="25" t="s">
        <v>235</v>
      </c>
      <c r="V140" s="25" t="s">
        <v>235</v>
      </c>
      <c r="W140" s="25">
        <f t="shared" si="48"/>
        <v>17254.760320000001</v>
      </c>
      <c r="X140" s="25">
        <f t="shared" si="49"/>
        <v>16012.035200000002</v>
      </c>
      <c r="Y140" s="25"/>
      <c r="Z140" s="27" t="s">
        <v>235</v>
      </c>
      <c r="AA140" s="27" t="s">
        <v>235</v>
      </c>
      <c r="AB140" s="27">
        <f t="shared" si="50"/>
        <v>30.213732196326326</v>
      </c>
      <c r="AC140" s="27">
        <f t="shared" si="51"/>
        <v>28.037673921798667</v>
      </c>
      <c r="AD140" s="23" t="s">
        <v>25</v>
      </c>
    </row>
    <row r="141" spans="1:30" s="23" customFormat="1" x14ac:dyDescent="0.25">
      <c r="A141" s="2">
        <v>138</v>
      </c>
      <c r="B141" s="23">
        <v>18146</v>
      </c>
      <c r="C141" s="23" t="s">
        <v>51</v>
      </c>
      <c r="D141" s="23">
        <v>1793</v>
      </c>
      <c r="E141" s="23" t="s">
        <v>245</v>
      </c>
      <c r="F141" s="23">
        <v>296</v>
      </c>
      <c r="G141" s="23" t="s">
        <v>163</v>
      </c>
      <c r="H141" s="24">
        <v>27946060.800000001</v>
      </c>
      <c r="I141" s="24">
        <v>1424760.96</v>
      </c>
      <c r="J141" s="23" t="s">
        <v>235</v>
      </c>
      <c r="K141" s="25" t="s">
        <v>235</v>
      </c>
      <c r="L141" s="25" t="s">
        <v>235</v>
      </c>
      <c r="M141" s="26">
        <v>400</v>
      </c>
      <c r="N141" s="23" t="s">
        <v>232</v>
      </c>
      <c r="P141" s="23">
        <v>103</v>
      </c>
      <c r="Q141" s="23">
        <v>98</v>
      </c>
      <c r="R141" s="25">
        <f t="shared" si="52"/>
        <v>59800</v>
      </c>
      <c r="S141" s="25">
        <f t="shared" si="53"/>
        <v>119600000</v>
      </c>
      <c r="T141" s="25">
        <f t="shared" si="54"/>
        <v>2392000</v>
      </c>
      <c r="U141" s="25" t="s">
        <v>235</v>
      </c>
      <c r="V141" s="25" t="s">
        <v>235</v>
      </c>
      <c r="W141" s="25">
        <f t="shared" si="48"/>
        <v>13973.0304</v>
      </c>
      <c r="X141" s="25">
        <f t="shared" si="49"/>
        <v>35619.023999999998</v>
      </c>
      <c r="Y141" s="25"/>
      <c r="Z141" s="27" t="s">
        <v>235</v>
      </c>
      <c r="AA141" s="27" t="s">
        <v>235</v>
      </c>
      <c r="AB141" s="27">
        <f t="shared" si="50"/>
        <v>23.366271571906356</v>
      </c>
      <c r="AC141" s="27">
        <f t="shared" si="51"/>
        <v>59.56358528428094</v>
      </c>
      <c r="AD141" s="23" t="s">
        <v>25</v>
      </c>
    </row>
    <row r="142" spans="1:30" s="23" customFormat="1" ht="13.95" customHeight="1" x14ac:dyDescent="0.3">
      <c r="A142" s="2">
        <v>139</v>
      </c>
      <c r="B142" s="28">
        <v>18157</v>
      </c>
      <c r="C142" s="28" t="s">
        <v>55</v>
      </c>
      <c r="D142" s="28">
        <v>1793</v>
      </c>
      <c r="E142" s="28" t="s">
        <v>245</v>
      </c>
      <c r="F142" s="28">
        <v>420</v>
      </c>
      <c r="G142" s="28" t="s">
        <v>163</v>
      </c>
      <c r="H142" s="32">
        <v>34507990</v>
      </c>
      <c r="I142" s="32">
        <v>640453</v>
      </c>
      <c r="J142" s="23" t="s">
        <v>235</v>
      </c>
      <c r="K142" s="29" t="s">
        <v>235</v>
      </c>
      <c r="L142" s="29" t="s">
        <v>235</v>
      </c>
      <c r="M142" s="30">
        <v>400</v>
      </c>
      <c r="N142" s="28" t="s">
        <v>232</v>
      </c>
      <c r="O142" s="28"/>
      <c r="P142" s="28">
        <v>103</v>
      </c>
      <c r="Q142" s="28">
        <v>98</v>
      </c>
      <c r="R142" s="29">
        <f t="shared" si="52"/>
        <v>59800</v>
      </c>
      <c r="S142" s="29">
        <f t="shared" si="53"/>
        <v>119600000</v>
      </c>
      <c r="T142" s="29">
        <f t="shared" si="54"/>
        <v>2392000</v>
      </c>
      <c r="U142" s="29" t="s">
        <v>235</v>
      </c>
      <c r="V142" s="29" t="s">
        <v>235</v>
      </c>
      <c r="W142" s="29">
        <f t="shared" si="48"/>
        <v>17253.994999999999</v>
      </c>
      <c r="X142" s="29">
        <f t="shared" si="49"/>
        <v>16011.325000000001</v>
      </c>
      <c r="Y142" s="29"/>
      <c r="Z142" s="31" t="s">
        <v>235</v>
      </c>
      <c r="AA142" s="31" t="s">
        <v>235</v>
      </c>
      <c r="AB142" s="31">
        <f t="shared" si="50"/>
        <v>28.852834448160536</v>
      </c>
      <c r="AC142" s="31">
        <f t="shared" si="51"/>
        <v>26.774790969899666</v>
      </c>
      <c r="AD142" s="28" t="s">
        <v>25</v>
      </c>
    </row>
    <row r="143" spans="1:30" s="23" customFormat="1" x14ac:dyDescent="0.25">
      <c r="A143" s="2">
        <v>140</v>
      </c>
      <c r="B143" s="28">
        <v>18159</v>
      </c>
      <c r="C143" s="28" t="s">
        <v>46</v>
      </c>
      <c r="D143" s="28">
        <v>1793</v>
      </c>
      <c r="E143" s="28" t="s">
        <v>245</v>
      </c>
      <c r="F143" s="28">
        <v>273</v>
      </c>
      <c r="G143" s="28" t="s">
        <v>163</v>
      </c>
      <c r="H143" s="24">
        <v>37316620</v>
      </c>
      <c r="I143" s="24">
        <v>1825198</v>
      </c>
      <c r="J143" s="23" t="s">
        <v>235</v>
      </c>
      <c r="K143" s="29" t="s">
        <v>235</v>
      </c>
      <c r="L143" s="29" t="s">
        <v>235</v>
      </c>
      <c r="M143" s="30">
        <v>311</v>
      </c>
      <c r="N143" s="28" t="s">
        <v>232</v>
      </c>
      <c r="O143" s="28"/>
      <c r="P143" s="28">
        <v>103</v>
      </c>
      <c r="Q143" s="28">
        <v>98</v>
      </c>
      <c r="R143" s="29">
        <f t="shared" si="52"/>
        <v>46494.5</v>
      </c>
      <c r="S143" s="29">
        <f t="shared" si="53"/>
        <v>92989000</v>
      </c>
      <c r="T143" s="29">
        <f t="shared" si="54"/>
        <v>1859780</v>
      </c>
      <c r="U143" s="29" t="s">
        <v>235</v>
      </c>
      <c r="V143" s="29" t="s">
        <v>235</v>
      </c>
      <c r="W143" s="29">
        <f t="shared" si="48"/>
        <v>18658.310000000001</v>
      </c>
      <c r="X143" s="29">
        <f t="shared" si="49"/>
        <v>45629.95</v>
      </c>
      <c r="Y143" s="29"/>
      <c r="Z143" s="31" t="s">
        <v>235</v>
      </c>
      <c r="AA143" s="31" t="s">
        <v>235</v>
      </c>
      <c r="AB143" s="31">
        <f t="shared" si="50"/>
        <v>40.130144425684762</v>
      </c>
      <c r="AC143" s="31">
        <f t="shared" si="51"/>
        <v>98.140532751185631</v>
      </c>
      <c r="AD143" s="28" t="s">
        <v>25</v>
      </c>
    </row>
    <row r="144" spans="1:30" s="23" customFormat="1" x14ac:dyDescent="0.25">
      <c r="A144" s="2">
        <v>141</v>
      </c>
      <c r="B144" s="23">
        <v>18214</v>
      </c>
      <c r="C144" s="23" t="s">
        <v>28</v>
      </c>
      <c r="D144" s="23">
        <v>1796</v>
      </c>
      <c r="E144" s="23" t="s">
        <v>245</v>
      </c>
      <c r="F144" s="23">
        <v>279</v>
      </c>
      <c r="G144" s="23" t="s">
        <v>164</v>
      </c>
      <c r="H144" s="24">
        <v>16932384</v>
      </c>
      <c r="I144" s="24">
        <v>1220352</v>
      </c>
      <c r="J144" s="23" t="s">
        <v>235</v>
      </c>
      <c r="K144" s="25" t="s">
        <v>235</v>
      </c>
      <c r="L144" s="25" t="s">
        <v>235</v>
      </c>
      <c r="M144" s="26">
        <v>404</v>
      </c>
      <c r="N144" s="23" t="s">
        <v>24</v>
      </c>
      <c r="O144" s="23">
        <v>203</v>
      </c>
      <c r="P144" s="23">
        <v>192</v>
      </c>
      <c r="Q144" s="23">
        <v>57</v>
      </c>
      <c r="R144" s="25">
        <f t="shared" si="52"/>
        <v>61812</v>
      </c>
      <c r="S144" s="25">
        <f t="shared" si="53"/>
        <v>123624000</v>
      </c>
      <c r="T144" s="25">
        <f t="shared" si="54"/>
        <v>2472480</v>
      </c>
      <c r="U144" s="25" t="s">
        <v>235</v>
      </c>
      <c r="V144" s="25" t="s">
        <v>235</v>
      </c>
      <c r="W144" s="25">
        <f t="shared" si="48"/>
        <v>8466.1919999999991</v>
      </c>
      <c r="X144" s="25">
        <f t="shared" si="49"/>
        <v>30508.799999999999</v>
      </c>
      <c r="Y144" s="25"/>
      <c r="Z144" s="27" t="s">
        <v>235</v>
      </c>
      <c r="AA144" s="27" t="s">
        <v>235</v>
      </c>
      <c r="AB144" s="27">
        <f t="shared" si="50"/>
        <v>13.696680256260921</v>
      </c>
      <c r="AC144" s="27">
        <f t="shared" si="51"/>
        <v>49.35740632886818</v>
      </c>
      <c r="AD144" s="23" t="s">
        <v>25</v>
      </c>
    </row>
    <row r="145" spans="1:30" s="23" customFormat="1" x14ac:dyDescent="0.25">
      <c r="A145" s="2">
        <v>142</v>
      </c>
      <c r="B145" s="23">
        <v>18259</v>
      </c>
      <c r="C145" s="23" t="s">
        <v>26</v>
      </c>
      <c r="D145" s="23">
        <v>1803</v>
      </c>
      <c r="E145" s="23" t="s">
        <v>245</v>
      </c>
      <c r="F145" s="23">
        <v>388</v>
      </c>
      <c r="G145" s="23" t="s">
        <v>164</v>
      </c>
      <c r="H145" s="24">
        <v>37251244.799999997</v>
      </c>
      <c r="I145" s="24">
        <v>2684774.3999999999</v>
      </c>
      <c r="J145" s="23" t="s">
        <v>235</v>
      </c>
      <c r="K145" s="25" t="s">
        <v>235</v>
      </c>
      <c r="L145" s="25" t="s">
        <v>235</v>
      </c>
      <c r="M145" s="26">
        <v>389</v>
      </c>
      <c r="N145" s="23" t="s">
        <v>12</v>
      </c>
      <c r="O145" s="23">
        <v>179</v>
      </c>
      <c r="P145" s="23">
        <v>147</v>
      </c>
      <c r="Q145" s="23">
        <v>95</v>
      </c>
      <c r="R145" s="25">
        <f t="shared" si="52"/>
        <v>65546.5</v>
      </c>
      <c r="S145" s="25">
        <f t="shared" si="53"/>
        <v>131093000</v>
      </c>
      <c r="T145" s="25">
        <f t="shared" si="54"/>
        <v>2621860</v>
      </c>
      <c r="U145" s="25" t="s">
        <v>235</v>
      </c>
      <c r="V145" s="25" t="s">
        <v>235</v>
      </c>
      <c r="W145" s="25">
        <f t="shared" si="48"/>
        <v>18625.6224</v>
      </c>
      <c r="X145" s="25">
        <f t="shared" si="49"/>
        <v>67119.360000000001</v>
      </c>
      <c r="Y145" s="25"/>
      <c r="Z145" s="27" t="s">
        <v>235</v>
      </c>
      <c r="AA145" s="27" t="s">
        <v>235</v>
      </c>
      <c r="AB145" s="27">
        <f t="shared" si="50"/>
        <v>28.41589161892702</v>
      </c>
      <c r="AC145" s="27">
        <f t="shared" si="51"/>
        <v>102.39960943757484</v>
      </c>
      <c r="AD145" s="23" t="s">
        <v>25</v>
      </c>
    </row>
    <row r="146" spans="1:30" s="23" customFormat="1" x14ac:dyDescent="0.25">
      <c r="A146" s="2">
        <v>143</v>
      </c>
      <c r="B146" s="23">
        <v>18267</v>
      </c>
      <c r="C146" s="23" t="s">
        <v>23</v>
      </c>
      <c r="D146" s="23">
        <v>1806</v>
      </c>
      <c r="E146" s="23" t="s">
        <v>245</v>
      </c>
      <c r="F146" s="23">
        <v>223</v>
      </c>
      <c r="G146" s="23" t="s">
        <v>163</v>
      </c>
      <c r="H146" s="24">
        <v>27721312.640000001</v>
      </c>
      <c r="I146" s="24">
        <v>1329980.2879999997</v>
      </c>
      <c r="J146" s="23" t="s">
        <v>235</v>
      </c>
      <c r="K146" s="25" t="s">
        <v>235</v>
      </c>
      <c r="L146" s="25" t="s">
        <v>235</v>
      </c>
      <c r="M146" s="26">
        <v>277</v>
      </c>
      <c r="N146" s="23" t="s">
        <v>24</v>
      </c>
      <c r="P146" s="23">
        <v>192</v>
      </c>
      <c r="Q146" s="23">
        <v>57</v>
      </c>
      <c r="R146" s="25">
        <f t="shared" si="52"/>
        <v>42381</v>
      </c>
      <c r="S146" s="25">
        <f t="shared" si="53"/>
        <v>84762000</v>
      </c>
      <c r="T146" s="25">
        <f t="shared" si="54"/>
        <v>1695240</v>
      </c>
      <c r="U146" s="25" t="s">
        <v>235</v>
      </c>
      <c r="V146" s="25" t="s">
        <v>235</v>
      </c>
      <c r="W146" s="25">
        <f t="shared" si="48"/>
        <v>13860.65632</v>
      </c>
      <c r="X146" s="25">
        <f t="shared" si="49"/>
        <v>33249.507199999993</v>
      </c>
      <c r="Y146" s="25"/>
      <c r="Z146" s="27" t="s">
        <v>235</v>
      </c>
      <c r="AA146" s="27" t="s">
        <v>235</v>
      </c>
      <c r="AB146" s="27">
        <f t="shared" si="50"/>
        <v>32.704882659682404</v>
      </c>
      <c r="AC146" s="27">
        <f t="shared" si="51"/>
        <v>78.453805242915436</v>
      </c>
      <c r="AD146" s="23" t="s">
        <v>25</v>
      </c>
    </row>
    <row r="147" spans="1:30" s="23" customFormat="1" ht="13.95" customHeight="1" x14ac:dyDescent="0.3">
      <c r="A147" s="2">
        <v>144</v>
      </c>
      <c r="B147" s="17">
        <v>82379</v>
      </c>
      <c r="C147" s="17" t="s">
        <v>295</v>
      </c>
      <c r="D147" s="17">
        <v>1798</v>
      </c>
      <c r="E147" s="23" t="s">
        <v>245</v>
      </c>
      <c r="F147" s="17">
        <v>326</v>
      </c>
      <c r="G147" s="23" t="s">
        <v>163</v>
      </c>
      <c r="H147" s="33">
        <v>48397453.280000001</v>
      </c>
      <c r="I147" s="33">
        <v>2617169.96</v>
      </c>
      <c r="J147" s="23" t="s">
        <v>235</v>
      </c>
      <c r="K147" s="17" t="s">
        <v>235</v>
      </c>
      <c r="L147" s="17" t="s">
        <v>235</v>
      </c>
      <c r="M147" s="17">
        <v>460</v>
      </c>
      <c r="N147" s="17" t="s">
        <v>232</v>
      </c>
      <c r="O147" s="17">
        <v>157</v>
      </c>
      <c r="P147" s="23">
        <v>103</v>
      </c>
      <c r="Q147" s="17">
        <v>157</v>
      </c>
      <c r="R147" s="25">
        <f t="shared" si="52"/>
        <v>95910</v>
      </c>
      <c r="S147" s="25">
        <f t="shared" si="53"/>
        <v>191820000</v>
      </c>
      <c r="T147" s="25">
        <f t="shared" si="54"/>
        <v>3836400</v>
      </c>
      <c r="U147" s="25" t="s">
        <v>235</v>
      </c>
      <c r="V147" s="25" t="s">
        <v>235</v>
      </c>
      <c r="W147" s="25">
        <f t="shared" si="48"/>
        <v>24198.726640000001</v>
      </c>
      <c r="X147" s="25">
        <f t="shared" si="49"/>
        <v>65429.248999999996</v>
      </c>
      <c r="Y147" s="25"/>
      <c r="Z147" s="27" t="s">
        <v>235</v>
      </c>
      <c r="AA147" s="27" t="s">
        <v>235</v>
      </c>
      <c r="AB147" s="27">
        <f t="shared" si="50"/>
        <v>25.230660661036392</v>
      </c>
      <c r="AC147" s="27">
        <f t="shared" si="51"/>
        <v>68.21942341778751</v>
      </c>
      <c r="AD147" s="17" t="s">
        <v>300</v>
      </c>
    </row>
    <row r="148" spans="1:30" s="23" customFormat="1" ht="13.95" customHeight="1" x14ac:dyDescent="0.3">
      <c r="A148" s="2">
        <v>145</v>
      </c>
      <c r="B148" s="17">
        <v>82382</v>
      </c>
      <c r="C148" s="17" t="s">
        <v>295</v>
      </c>
      <c r="D148" s="17">
        <v>1802</v>
      </c>
      <c r="E148" s="23" t="s">
        <v>245</v>
      </c>
      <c r="F148" s="17">
        <v>326</v>
      </c>
      <c r="G148" s="23" t="s">
        <v>163</v>
      </c>
      <c r="H148" s="33">
        <v>32394302.859999999</v>
      </c>
      <c r="I148" s="33">
        <v>1485480.98</v>
      </c>
      <c r="J148" s="23" t="s">
        <v>235</v>
      </c>
      <c r="K148" s="17" t="s">
        <v>235</v>
      </c>
      <c r="L148" s="17" t="s">
        <v>235</v>
      </c>
      <c r="M148" s="17">
        <v>305</v>
      </c>
      <c r="N148" s="17" t="s">
        <v>232</v>
      </c>
      <c r="O148" s="17">
        <v>193</v>
      </c>
      <c r="P148" s="23">
        <v>103</v>
      </c>
      <c r="Q148" s="17">
        <v>193</v>
      </c>
      <c r="R148" s="25">
        <f t="shared" si="52"/>
        <v>74572.5</v>
      </c>
      <c r="S148" s="25">
        <f t="shared" si="53"/>
        <v>149145000</v>
      </c>
      <c r="T148" s="25">
        <f t="shared" si="54"/>
        <v>2982900</v>
      </c>
      <c r="U148" s="25" t="s">
        <v>235</v>
      </c>
      <c r="V148" s="25" t="s">
        <v>235</v>
      </c>
      <c r="W148" s="25">
        <f t="shared" si="48"/>
        <v>16197.15143</v>
      </c>
      <c r="X148" s="25">
        <f t="shared" si="49"/>
        <v>37137.0245</v>
      </c>
      <c r="Y148" s="25"/>
      <c r="Z148" s="27" t="s">
        <v>235</v>
      </c>
      <c r="AA148" s="27" t="s">
        <v>235</v>
      </c>
      <c r="AB148" s="27">
        <f t="shared" si="50"/>
        <v>21.720005940527674</v>
      </c>
      <c r="AC148" s="27">
        <f t="shared" si="51"/>
        <v>49.799892051359414</v>
      </c>
      <c r="AD148" s="17" t="s">
        <v>301</v>
      </c>
    </row>
    <row r="149" spans="1:30" s="23" customFormat="1" ht="13.95" customHeight="1" x14ac:dyDescent="0.3">
      <c r="A149" s="2">
        <v>146</v>
      </c>
      <c r="B149" s="17">
        <v>81302</v>
      </c>
      <c r="C149" s="17" t="s">
        <v>296</v>
      </c>
      <c r="D149" s="17">
        <v>1804</v>
      </c>
      <c r="E149" s="23" t="s">
        <v>245</v>
      </c>
      <c r="F149" s="17">
        <v>405</v>
      </c>
      <c r="G149" s="23" t="s">
        <v>163</v>
      </c>
      <c r="H149" s="33">
        <v>44955474.980000004</v>
      </c>
      <c r="I149" s="33">
        <v>2599630.17</v>
      </c>
      <c r="J149" s="23" t="s">
        <v>235</v>
      </c>
      <c r="K149" s="17" t="s">
        <v>235</v>
      </c>
      <c r="L149" s="17" t="s">
        <v>235</v>
      </c>
      <c r="M149" s="17">
        <v>412</v>
      </c>
      <c r="N149" s="17" t="s">
        <v>232</v>
      </c>
      <c r="O149" s="17">
        <v>173</v>
      </c>
      <c r="P149" s="23">
        <v>103</v>
      </c>
      <c r="Q149" s="17">
        <v>173</v>
      </c>
      <c r="R149" s="25">
        <f t="shared" si="52"/>
        <v>92494</v>
      </c>
      <c r="S149" s="25">
        <f t="shared" si="53"/>
        <v>184988000</v>
      </c>
      <c r="T149" s="25">
        <f t="shared" si="54"/>
        <v>3699760</v>
      </c>
      <c r="U149" s="25" t="s">
        <v>235</v>
      </c>
      <c r="V149" s="25" t="s">
        <v>235</v>
      </c>
      <c r="W149" s="25">
        <f t="shared" si="48"/>
        <v>22477.737490000003</v>
      </c>
      <c r="X149" s="25">
        <f t="shared" si="49"/>
        <v>64990.754249999998</v>
      </c>
      <c r="Y149" s="25"/>
      <c r="Z149" s="27" t="s">
        <v>235</v>
      </c>
      <c r="AA149" s="27" t="s">
        <v>235</v>
      </c>
      <c r="AB149" s="27">
        <f t="shared" si="50"/>
        <v>24.301833081064718</v>
      </c>
      <c r="AC149" s="27">
        <f t="shared" si="51"/>
        <v>70.264832583735156</v>
      </c>
      <c r="AD149" s="17" t="s">
        <v>302</v>
      </c>
    </row>
    <row r="150" spans="1:30" s="23" customFormat="1" ht="13.95" customHeight="1" x14ac:dyDescent="0.3">
      <c r="A150" s="2">
        <v>147</v>
      </c>
      <c r="B150" s="17">
        <v>81497</v>
      </c>
      <c r="C150" s="17" t="s">
        <v>297</v>
      </c>
      <c r="D150" s="17">
        <v>1805</v>
      </c>
      <c r="E150" s="23" t="s">
        <v>245</v>
      </c>
      <c r="F150" s="17">
        <v>501</v>
      </c>
      <c r="G150" s="23" t="s">
        <v>163</v>
      </c>
      <c r="H150" s="33">
        <v>75949178.75999999</v>
      </c>
      <c r="I150" s="33">
        <v>4410816.34</v>
      </c>
      <c r="J150" s="23" t="s">
        <v>235</v>
      </c>
      <c r="K150" s="17" t="s">
        <v>235</v>
      </c>
      <c r="L150" s="17" t="s">
        <v>235</v>
      </c>
      <c r="M150" s="17">
        <v>343</v>
      </c>
      <c r="N150" s="17" t="s">
        <v>231</v>
      </c>
      <c r="O150" s="17">
        <v>240</v>
      </c>
      <c r="P150" s="23">
        <v>139</v>
      </c>
      <c r="Q150" s="17">
        <v>240</v>
      </c>
      <c r="R150" s="25">
        <f t="shared" si="52"/>
        <v>106158.5</v>
      </c>
      <c r="S150" s="25">
        <f t="shared" si="53"/>
        <v>212317000</v>
      </c>
      <c r="T150" s="25">
        <f t="shared" si="54"/>
        <v>4246340</v>
      </c>
      <c r="U150" s="25" t="s">
        <v>235</v>
      </c>
      <c r="V150" s="25" t="s">
        <v>235</v>
      </c>
      <c r="W150" s="25">
        <f t="shared" si="48"/>
        <v>37974.589379999998</v>
      </c>
      <c r="X150" s="25">
        <f t="shared" si="49"/>
        <v>110270.40849999999</v>
      </c>
      <c r="Y150" s="25"/>
      <c r="Z150" s="27" t="s">
        <v>235</v>
      </c>
      <c r="AA150" s="27" t="s">
        <v>235</v>
      </c>
      <c r="AB150" s="27">
        <f t="shared" si="50"/>
        <v>35.771595661204699</v>
      </c>
      <c r="AC150" s="27">
        <f t="shared" si="51"/>
        <v>103.87336718209093</v>
      </c>
      <c r="AD150" s="17" t="s">
        <v>303</v>
      </c>
    </row>
    <row r="151" spans="1:30" s="23" customFormat="1" x14ac:dyDescent="0.25">
      <c r="A151" s="2">
        <v>148</v>
      </c>
      <c r="B151" s="23">
        <v>10212</v>
      </c>
      <c r="C151" s="23" t="s">
        <v>133</v>
      </c>
      <c r="D151" s="23">
        <v>1721</v>
      </c>
      <c r="E151" s="23" t="s">
        <v>246</v>
      </c>
      <c r="G151" s="23" t="s">
        <v>162</v>
      </c>
      <c r="H151" s="24">
        <v>196857000</v>
      </c>
      <c r="I151" s="24">
        <v>7360980</v>
      </c>
      <c r="J151" s="23" t="s">
        <v>235</v>
      </c>
      <c r="K151" s="25" t="s">
        <v>235</v>
      </c>
      <c r="L151" s="25" t="s">
        <v>235</v>
      </c>
      <c r="M151" s="26">
        <v>446</v>
      </c>
      <c r="N151" s="23" t="s">
        <v>231</v>
      </c>
      <c r="P151" s="23">
        <v>139</v>
      </c>
      <c r="Q151" s="23">
        <v>83</v>
      </c>
      <c r="R151" s="25">
        <f t="shared" si="52"/>
        <v>68015</v>
      </c>
      <c r="S151" s="25">
        <f t="shared" si="53"/>
        <v>136030000</v>
      </c>
      <c r="T151" s="25">
        <f t="shared" si="54"/>
        <v>2720600</v>
      </c>
      <c r="U151" s="25" t="s">
        <v>235</v>
      </c>
      <c r="V151" s="25" t="s">
        <v>235</v>
      </c>
      <c r="W151" s="25">
        <f t="shared" si="48"/>
        <v>98428.5</v>
      </c>
      <c r="X151" s="25">
        <f t="shared" si="49"/>
        <v>184024.5</v>
      </c>
      <c r="Y151" s="25"/>
      <c r="Z151" s="23" t="s">
        <v>235</v>
      </c>
      <c r="AA151" s="23" t="s">
        <v>235</v>
      </c>
      <c r="AB151" s="27">
        <f t="shared" ref="AB151:AC157" si="55">(H151/S151)*100</f>
        <v>144.71587149893406</v>
      </c>
      <c r="AC151" s="27">
        <f t="shared" si="55"/>
        <v>270.56458134235095</v>
      </c>
      <c r="AD151" s="23" t="s">
        <v>134</v>
      </c>
    </row>
    <row r="152" spans="1:30" s="23" customFormat="1" x14ac:dyDescent="0.25">
      <c r="A152" s="2">
        <v>149</v>
      </c>
      <c r="B152" s="23">
        <v>10213</v>
      </c>
      <c r="C152" s="23" t="s">
        <v>133</v>
      </c>
      <c r="D152" s="23">
        <v>1722</v>
      </c>
      <c r="E152" s="23" t="s">
        <v>246</v>
      </c>
      <c r="G152" s="23" t="s">
        <v>162</v>
      </c>
      <c r="H152" s="24">
        <v>150903655.56</v>
      </c>
      <c r="I152" s="24">
        <v>5942378.352</v>
      </c>
      <c r="J152" s="23" t="s">
        <v>235</v>
      </c>
      <c r="K152" s="25" t="s">
        <v>235</v>
      </c>
      <c r="L152" s="25" t="s">
        <v>235</v>
      </c>
      <c r="M152" s="26">
        <v>461</v>
      </c>
      <c r="N152" s="23" t="s">
        <v>15</v>
      </c>
      <c r="O152" s="23">
        <v>185</v>
      </c>
      <c r="P152" s="23">
        <v>113</v>
      </c>
      <c r="Q152" s="23">
        <v>128</v>
      </c>
      <c r="R152" s="25">
        <f t="shared" si="52"/>
        <v>85054.5</v>
      </c>
      <c r="S152" s="25">
        <f t="shared" si="53"/>
        <v>170109000</v>
      </c>
      <c r="T152" s="25">
        <f t="shared" si="54"/>
        <v>3402180</v>
      </c>
      <c r="U152" s="25" t="s">
        <v>235</v>
      </c>
      <c r="V152" s="25" t="s">
        <v>235</v>
      </c>
      <c r="W152" s="25">
        <f t="shared" si="48"/>
        <v>75451.827780000007</v>
      </c>
      <c r="X152" s="25">
        <f t="shared" si="49"/>
        <v>148559.45879999999</v>
      </c>
      <c r="Y152" s="25"/>
      <c r="Z152" s="23" t="s">
        <v>235</v>
      </c>
      <c r="AA152" s="23" t="s">
        <v>235</v>
      </c>
      <c r="AB152" s="27">
        <f t="shared" si="55"/>
        <v>88.709977461509965</v>
      </c>
      <c r="AC152" s="27">
        <f t="shared" si="55"/>
        <v>174.6638435356154</v>
      </c>
      <c r="AD152" s="23" t="s">
        <v>134</v>
      </c>
    </row>
    <row r="153" spans="1:30" s="28" customFormat="1" x14ac:dyDescent="0.25">
      <c r="A153" s="2">
        <v>150</v>
      </c>
      <c r="B153" s="28" t="s">
        <v>125</v>
      </c>
      <c r="C153" s="28" t="s">
        <v>126</v>
      </c>
      <c r="D153" s="28">
        <v>1723</v>
      </c>
      <c r="E153" s="28" t="s">
        <v>245</v>
      </c>
      <c r="G153" s="28" t="s">
        <v>164</v>
      </c>
      <c r="H153" s="24">
        <v>2539857</v>
      </c>
      <c r="I153" s="24">
        <v>180001</v>
      </c>
      <c r="J153" s="28" t="s">
        <v>154</v>
      </c>
      <c r="K153" s="29">
        <v>83705408.640000001</v>
      </c>
      <c r="L153" s="29">
        <v>2156361.9840000002</v>
      </c>
      <c r="M153" s="30">
        <v>200</v>
      </c>
      <c r="N153" s="28" t="s">
        <v>12</v>
      </c>
      <c r="P153" s="28">
        <v>117</v>
      </c>
      <c r="Q153" s="28">
        <v>112</v>
      </c>
      <c r="R153" s="29">
        <f t="shared" si="52"/>
        <v>34100</v>
      </c>
      <c r="S153" s="29">
        <f t="shared" si="53"/>
        <v>68200000</v>
      </c>
      <c r="T153" s="29">
        <f t="shared" si="54"/>
        <v>1364000</v>
      </c>
      <c r="U153" s="29">
        <f>SUM(K153/2000)</f>
        <v>41852.704319999997</v>
      </c>
      <c r="V153" s="29">
        <f>SUM(L153/40)</f>
        <v>53909.049600000006</v>
      </c>
      <c r="W153" s="29">
        <f t="shared" si="48"/>
        <v>1269.9285</v>
      </c>
      <c r="X153" s="29">
        <f t="shared" si="49"/>
        <v>4500.0249999999996</v>
      </c>
      <c r="Y153" s="29">
        <f>U153+W153</f>
        <v>43122.632819999999</v>
      </c>
      <c r="Z153" s="31">
        <f>(W153/(U153+W153))*100</f>
        <v>2.9449233893043174</v>
      </c>
      <c r="AA153" s="31">
        <f>(X153/(V153+X153))*100</f>
        <v>7.7043251084138884</v>
      </c>
      <c r="AB153" s="31">
        <f t="shared" si="55"/>
        <v>3.7241304985337247</v>
      </c>
      <c r="AC153" s="31">
        <f t="shared" si="55"/>
        <v>13.196554252199414</v>
      </c>
      <c r="AD153" s="28" t="s">
        <v>95</v>
      </c>
    </row>
    <row r="154" spans="1:30" s="23" customFormat="1" x14ac:dyDescent="0.25">
      <c r="A154" s="2">
        <v>151</v>
      </c>
      <c r="B154" s="23">
        <v>10976</v>
      </c>
      <c r="C154" s="23" t="s">
        <v>111</v>
      </c>
      <c r="D154" s="23">
        <v>1742</v>
      </c>
      <c r="E154" s="23" t="s">
        <v>246</v>
      </c>
      <c r="F154" s="23">
        <v>212</v>
      </c>
      <c r="G154" s="23" t="s">
        <v>162</v>
      </c>
      <c r="H154" s="24">
        <v>61470000</v>
      </c>
      <c r="I154" s="24">
        <v>1476000</v>
      </c>
      <c r="J154" s="23" t="s">
        <v>235</v>
      </c>
      <c r="K154" s="25" t="s">
        <v>235</v>
      </c>
      <c r="L154" s="25" t="s">
        <v>235</v>
      </c>
      <c r="M154" s="26">
        <v>272</v>
      </c>
      <c r="N154" s="23" t="s">
        <v>256</v>
      </c>
      <c r="P154" s="23">
        <v>152</v>
      </c>
      <c r="Q154" s="23">
        <v>154</v>
      </c>
      <c r="R154" s="25">
        <f t="shared" si="52"/>
        <v>62560</v>
      </c>
      <c r="S154" s="25">
        <f t="shared" si="53"/>
        <v>125120000</v>
      </c>
      <c r="T154" s="25">
        <f t="shared" si="54"/>
        <v>2502400</v>
      </c>
      <c r="U154" s="25" t="s">
        <v>235</v>
      </c>
      <c r="V154" s="25" t="s">
        <v>235</v>
      </c>
      <c r="W154" s="25">
        <f t="shared" si="48"/>
        <v>30735</v>
      </c>
      <c r="X154" s="25">
        <f t="shared" si="49"/>
        <v>36900</v>
      </c>
      <c r="Y154" s="25"/>
      <c r="Z154" s="23" t="s">
        <v>235</v>
      </c>
      <c r="AA154" s="23" t="s">
        <v>235</v>
      </c>
      <c r="AB154" s="27">
        <f t="shared" si="55"/>
        <v>49.128836317135551</v>
      </c>
      <c r="AC154" s="27">
        <f t="shared" si="55"/>
        <v>58.983375959079289</v>
      </c>
      <c r="AD154" s="23" t="s">
        <v>201</v>
      </c>
    </row>
    <row r="155" spans="1:30" s="23" customFormat="1" x14ac:dyDescent="0.25">
      <c r="A155" s="2">
        <v>152</v>
      </c>
      <c r="B155" s="23">
        <v>10626</v>
      </c>
      <c r="C155" s="23" t="s">
        <v>130</v>
      </c>
      <c r="D155" s="23">
        <v>1748</v>
      </c>
      <c r="E155" s="23" t="s">
        <v>246</v>
      </c>
      <c r="F155" s="23">
        <v>272</v>
      </c>
      <c r="G155" s="23" t="s">
        <v>162</v>
      </c>
      <c r="H155" s="24">
        <v>78681600</v>
      </c>
      <c r="I155" s="24">
        <v>3663360</v>
      </c>
      <c r="J155" s="23" t="s">
        <v>235</v>
      </c>
      <c r="K155" s="25" t="s">
        <v>235</v>
      </c>
      <c r="L155" s="25" t="s">
        <v>235</v>
      </c>
      <c r="M155" s="26">
        <v>328</v>
      </c>
      <c r="N155" s="23" t="s">
        <v>231</v>
      </c>
      <c r="P155" s="23">
        <v>179</v>
      </c>
      <c r="Q155" s="23">
        <v>65</v>
      </c>
      <c r="R155" s="25">
        <f t="shared" si="52"/>
        <v>50676</v>
      </c>
      <c r="S155" s="25">
        <f t="shared" si="53"/>
        <v>101352000</v>
      </c>
      <c r="T155" s="25">
        <f t="shared" si="54"/>
        <v>2027040</v>
      </c>
      <c r="U155" s="25" t="s">
        <v>235</v>
      </c>
      <c r="V155" s="25" t="s">
        <v>235</v>
      </c>
      <c r="W155" s="25">
        <f t="shared" si="48"/>
        <v>39340.800000000003</v>
      </c>
      <c r="X155" s="25">
        <f t="shared" si="49"/>
        <v>91584</v>
      </c>
      <c r="Y155" s="25"/>
      <c r="Z155" s="23" t="s">
        <v>235</v>
      </c>
      <c r="AA155" s="23" t="s">
        <v>235</v>
      </c>
      <c r="AB155" s="27">
        <f t="shared" si="55"/>
        <v>77.632015155103005</v>
      </c>
      <c r="AC155" s="27">
        <f t="shared" si="55"/>
        <v>180.72460336253849</v>
      </c>
      <c r="AD155" s="23" t="s">
        <v>222</v>
      </c>
    </row>
    <row r="156" spans="1:30" s="23" customFormat="1" x14ac:dyDescent="0.25">
      <c r="A156" s="2">
        <v>153</v>
      </c>
      <c r="B156" s="23">
        <v>10620</v>
      </c>
      <c r="C156" s="23" t="s">
        <v>129</v>
      </c>
      <c r="D156" s="23">
        <v>1749</v>
      </c>
      <c r="E156" s="23" t="s">
        <v>246</v>
      </c>
      <c r="F156" s="23">
        <v>248</v>
      </c>
      <c r="G156" s="23" t="s">
        <v>162</v>
      </c>
      <c r="H156" s="24">
        <v>114744000</v>
      </c>
      <c r="I156" s="24">
        <v>5342400</v>
      </c>
      <c r="J156" s="23" t="s">
        <v>235</v>
      </c>
      <c r="K156" s="25" t="s">
        <v>235</v>
      </c>
      <c r="L156" s="25" t="s">
        <v>235</v>
      </c>
      <c r="M156" s="26">
        <v>270</v>
      </c>
      <c r="N156" s="23" t="s">
        <v>231</v>
      </c>
      <c r="O156" s="23">
        <v>382</v>
      </c>
      <c r="P156" s="23">
        <v>179</v>
      </c>
      <c r="Q156" s="23">
        <v>65</v>
      </c>
      <c r="R156" s="25">
        <f t="shared" si="52"/>
        <v>41715</v>
      </c>
      <c r="S156" s="25">
        <f t="shared" si="53"/>
        <v>83430000</v>
      </c>
      <c r="T156" s="25">
        <f t="shared" si="54"/>
        <v>1668600</v>
      </c>
      <c r="U156" s="25" t="s">
        <v>235</v>
      </c>
      <c r="V156" s="25" t="s">
        <v>235</v>
      </c>
      <c r="W156" s="25">
        <f t="shared" si="48"/>
        <v>57372</v>
      </c>
      <c r="X156" s="25">
        <f t="shared" si="49"/>
        <v>133560</v>
      </c>
      <c r="Y156" s="25"/>
      <c r="Z156" s="23" t="s">
        <v>235</v>
      </c>
      <c r="AA156" s="23" t="s">
        <v>235</v>
      </c>
      <c r="AB156" s="27">
        <f t="shared" si="55"/>
        <v>137.53326141675657</v>
      </c>
      <c r="AC156" s="27">
        <f t="shared" si="55"/>
        <v>320.17259978425028</v>
      </c>
      <c r="AD156" s="23" t="s">
        <v>221</v>
      </c>
    </row>
    <row r="157" spans="1:30" s="23" customFormat="1" x14ac:dyDescent="0.25">
      <c r="A157" s="2">
        <v>154</v>
      </c>
      <c r="B157" s="23">
        <v>10957</v>
      </c>
      <c r="C157" s="23" t="s">
        <v>114</v>
      </c>
      <c r="D157" s="23">
        <v>1754</v>
      </c>
      <c r="E157" s="23" t="s">
        <v>246</v>
      </c>
      <c r="F157" s="23">
        <v>288</v>
      </c>
      <c r="G157" s="23" t="s">
        <v>162</v>
      </c>
      <c r="H157" s="24">
        <v>87750000</v>
      </c>
      <c r="I157" s="24">
        <v>4425600</v>
      </c>
      <c r="J157" s="23" t="s">
        <v>235</v>
      </c>
      <c r="K157" s="25" t="s">
        <v>235</v>
      </c>
      <c r="L157" s="25" t="s">
        <v>235</v>
      </c>
      <c r="M157" s="26">
        <v>232</v>
      </c>
      <c r="N157" s="23" t="s">
        <v>12</v>
      </c>
      <c r="O157" s="23">
        <v>224</v>
      </c>
      <c r="P157" s="23">
        <v>134</v>
      </c>
      <c r="Q157" s="23">
        <v>150</v>
      </c>
      <c r="R157" s="25">
        <f t="shared" si="52"/>
        <v>50344</v>
      </c>
      <c r="S157" s="25">
        <f t="shared" si="53"/>
        <v>100688000</v>
      </c>
      <c r="T157" s="25">
        <f t="shared" si="54"/>
        <v>2013760</v>
      </c>
      <c r="U157" s="25" t="s">
        <v>235</v>
      </c>
      <c r="V157" s="25" t="s">
        <v>235</v>
      </c>
      <c r="W157" s="25">
        <f t="shared" si="48"/>
        <v>43875</v>
      </c>
      <c r="X157" s="25">
        <f t="shared" si="49"/>
        <v>110640</v>
      </c>
      <c r="Y157" s="25"/>
      <c r="Z157" s="23" t="s">
        <v>235</v>
      </c>
      <c r="AA157" s="23" t="s">
        <v>235</v>
      </c>
      <c r="AB157" s="27">
        <f t="shared" si="55"/>
        <v>87.15040521214047</v>
      </c>
      <c r="AC157" s="27">
        <f t="shared" si="55"/>
        <v>219.76799618623866</v>
      </c>
      <c r="AD157" s="23" t="s">
        <v>204</v>
      </c>
    </row>
    <row r="158" spans="1:30" s="23" customFormat="1" x14ac:dyDescent="0.25">
      <c r="A158" s="2">
        <v>155</v>
      </c>
      <c r="B158" s="23">
        <v>10869</v>
      </c>
      <c r="C158" s="23" t="s">
        <v>108</v>
      </c>
      <c r="D158" s="23">
        <v>1754</v>
      </c>
      <c r="E158" s="23" t="s">
        <v>246</v>
      </c>
      <c r="F158" s="23">
        <v>268</v>
      </c>
      <c r="G158" s="23" t="s">
        <v>162</v>
      </c>
      <c r="H158" s="24">
        <v>90951000</v>
      </c>
      <c r="I158" s="24">
        <v>4453200</v>
      </c>
      <c r="J158" s="23" t="s">
        <v>153</v>
      </c>
      <c r="K158" s="25">
        <v>126197123</v>
      </c>
      <c r="L158" s="25">
        <v>3414475</v>
      </c>
      <c r="M158" s="26">
        <v>270</v>
      </c>
      <c r="N158" s="23" t="s">
        <v>256</v>
      </c>
      <c r="O158" s="23">
        <v>394</v>
      </c>
      <c r="P158" s="23">
        <v>152</v>
      </c>
      <c r="Q158" s="23">
        <v>154</v>
      </c>
      <c r="R158" s="25">
        <f t="shared" si="52"/>
        <v>62100</v>
      </c>
      <c r="S158" s="25">
        <f t="shared" si="53"/>
        <v>124200000</v>
      </c>
      <c r="T158" s="25">
        <f t="shared" si="54"/>
        <v>2484000</v>
      </c>
      <c r="U158" s="25">
        <f>SUM(K158/2000)</f>
        <v>63098.561500000003</v>
      </c>
      <c r="V158" s="25">
        <f>SUM(L158/40)</f>
        <v>85361.875</v>
      </c>
      <c r="W158" s="25">
        <f t="shared" ref="W158:W190" si="56">SUM(H158/2000)</f>
        <v>45475.5</v>
      </c>
      <c r="X158" s="25">
        <f t="shared" ref="X158:X190" si="57">SUM(I158/40)</f>
        <v>111330</v>
      </c>
      <c r="Y158" s="25">
        <f>U158+W158</f>
        <v>108574.06150000001</v>
      </c>
      <c r="Z158" s="27">
        <f>(W158/(U158+W158))*100</f>
        <v>41.884313225217234</v>
      </c>
      <c r="AA158" s="27">
        <f>(X158/(V158+X158))*100</f>
        <v>56.60121954707077</v>
      </c>
      <c r="AB158" s="27">
        <f t="shared" ref="AB158:AB190" si="58">(H158/S158)*100</f>
        <v>73.229468599033822</v>
      </c>
      <c r="AC158" s="27">
        <f t="shared" ref="AC158:AC190" si="59">(I158/T158)*100</f>
        <v>179.27536231884059</v>
      </c>
      <c r="AD158" s="23" t="s">
        <v>196</v>
      </c>
    </row>
    <row r="159" spans="1:30" s="23" customFormat="1" ht="13.95" customHeight="1" x14ac:dyDescent="0.25">
      <c r="A159" s="2">
        <v>156</v>
      </c>
      <c r="B159" s="23">
        <v>10870</v>
      </c>
      <c r="C159" s="23" t="s">
        <v>108</v>
      </c>
      <c r="D159" s="23">
        <v>1755</v>
      </c>
      <c r="E159" s="23" t="s">
        <v>246</v>
      </c>
      <c r="F159" s="23">
        <v>268</v>
      </c>
      <c r="G159" s="23" t="s">
        <v>162</v>
      </c>
      <c r="H159" s="24">
        <v>48252600</v>
      </c>
      <c r="I159" s="24">
        <v>1955160</v>
      </c>
      <c r="J159" s="23" t="s">
        <v>156</v>
      </c>
      <c r="K159" s="25">
        <v>337614571</v>
      </c>
      <c r="L159" s="25">
        <v>7837774</v>
      </c>
      <c r="M159" s="26">
        <v>289</v>
      </c>
      <c r="N159" s="23" t="s">
        <v>32</v>
      </c>
      <c r="O159" s="23">
        <v>294</v>
      </c>
      <c r="P159" s="23">
        <v>172</v>
      </c>
      <c r="Q159" s="23">
        <v>93</v>
      </c>
      <c r="R159" s="25">
        <f t="shared" si="52"/>
        <v>51731</v>
      </c>
      <c r="S159" s="25">
        <f t="shared" si="53"/>
        <v>103462000</v>
      </c>
      <c r="T159" s="25">
        <f t="shared" si="54"/>
        <v>2069240</v>
      </c>
      <c r="U159" s="25">
        <f>SUM(K159/2000)</f>
        <v>168807.2855</v>
      </c>
      <c r="V159" s="25">
        <f>SUM(L159/40)</f>
        <v>195944.35</v>
      </c>
      <c r="W159" s="25">
        <f t="shared" si="56"/>
        <v>24126.3</v>
      </c>
      <c r="X159" s="25">
        <f t="shared" si="57"/>
        <v>48879</v>
      </c>
      <c r="Y159" s="25"/>
      <c r="Z159" s="27">
        <f>(W159/(U159+W159))*100</f>
        <v>12.504976744963878</v>
      </c>
      <c r="AA159" s="27">
        <f>(X159/(V159+X159))*100</f>
        <v>19.965007422698854</v>
      </c>
      <c r="AB159" s="27">
        <f t="shared" si="58"/>
        <v>46.637992692969398</v>
      </c>
      <c r="AC159" s="27">
        <f t="shared" si="59"/>
        <v>94.486864742610805</v>
      </c>
      <c r="AD159" s="23" t="s">
        <v>197</v>
      </c>
    </row>
    <row r="160" spans="1:30" s="23" customFormat="1" ht="13.95" customHeight="1" x14ac:dyDescent="0.25">
      <c r="A160" s="2">
        <v>157</v>
      </c>
      <c r="B160" s="23">
        <v>10527</v>
      </c>
      <c r="C160" s="23" t="s">
        <v>115</v>
      </c>
      <c r="D160" s="23">
        <v>1756</v>
      </c>
      <c r="E160" s="23" t="s">
        <v>246</v>
      </c>
      <c r="F160" s="23">
        <v>244</v>
      </c>
      <c r="G160" s="23" t="s">
        <v>162</v>
      </c>
      <c r="H160" s="24">
        <v>91950000</v>
      </c>
      <c r="I160" s="24">
        <v>3638400</v>
      </c>
      <c r="J160" s="23" t="s">
        <v>235</v>
      </c>
      <c r="K160" s="25" t="s">
        <v>235</v>
      </c>
      <c r="L160" s="25" t="s">
        <v>235</v>
      </c>
      <c r="M160" s="26">
        <v>234</v>
      </c>
      <c r="N160" s="23" t="s">
        <v>12</v>
      </c>
      <c r="O160" s="23">
        <v>220</v>
      </c>
      <c r="P160" s="23">
        <v>134</v>
      </c>
      <c r="Q160" s="23">
        <v>150</v>
      </c>
      <c r="R160" s="25">
        <f t="shared" si="52"/>
        <v>50778</v>
      </c>
      <c r="S160" s="25">
        <f t="shared" si="53"/>
        <v>101556000</v>
      </c>
      <c r="T160" s="25">
        <f t="shared" si="54"/>
        <v>2031120</v>
      </c>
      <c r="U160" s="25" t="s">
        <v>235</v>
      </c>
      <c r="V160" s="25" t="s">
        <v>235</v>
      </c>
      <c r="W160" s="25">
        <f t="shared" si="56"/>
        <v>45975</v>
      </c>
      <c r="X160" s="25">
        <f t="shared" si="57"/>
        <v>90960</v>
      </c>
      <c r="Y160" s="25"/>
      <c r="Z160" s="23" t="s">
        <v>235</v>
      </c>
      <c r="AA160" s="23" t="s">
        <v>235</v>
      </c>
      <c r="AB160" s="27">
        <f t="shared" si="58"/>
        <v>90.541179250856672</v>
      </c>
      <c r="AC160" s="27">
        <f t="shared" si="59"/>
        <v>179.13269526172752</v>
      </c>
      <c r="AD160" s="23" t="s">
        <v>206</v>
      </c>
    </row>
    <row r="161" spans="1:30" s="23" customFormat="1" ht="13.95" customHeight="1" x14ac:dyDescent="0.25">
      <c r="A161" s="2">
        <v>158</v>
      </c>
      <c r="B161" s="23">
        <v>10958</v>
      </c>
      <c r="C161" s="23" t="s">
        <v>114</v>
      </c>
      <c r="D161" s="23">
        <v>1756</v>
      </c>
      <c r="E161" s="23" t="s">
        <v>246</v>
      </c>
      <c r="F161" s="23">
        <v>288</v>
      </c>
      <c r="G161" s="23" t="s">
        <v>162</v>
      </c>
      <c r="H161" s="24">
        <v>123759600</v>
      </c>
      <c r="I161" s="24">
        <v>5762160</v>
      </c>
      <c r="J161" s="23" t="s">
        <v>235</v>
      </c>
      <c r="K161" s="25" t="s">
        <v>235</v>
      </c>
      <c r="L161" s="25" t="s">
        <v>235</v>
      </c>
      <c r="M161" s="26">
        <v>348</v>
      </c>
      <c r="N161" s="23" t="s">
        <v>231</v>
      </c>
      <c r="O161" s="23">
        <v>182</v>
      </c>
      <c r="P161" s="23">
        <v>179</v>
      </c>
      <c r="Q161" s="23">
        <v>65</v>
      </c>
      <c r="R161" s="25">
        <f t="shared" si="52"/>
        <v>53766</v>
      </c>
      <c r="S161" s="25">
        <f t="shared" si="53"/>
        <v>107532000</v>
      </c>
      <c r="T161" s="25">
        <f t="shared" si="54"/>
        <v>2150640</v>
      </c>
      <c r="U161" s="25" t="s">
        <v>235</v>
      </c>
      <c r="V161" s="25" t="s">
        <v>235</v>
      </c>
      <c r="W161" s="25">
        <f t="shared" si="56"/>
        <v>61879.8</v>
      </c>
      <c r="X161" s="25">
        <f t="shared" si="57"/>
        <v>144054</v>
      </c>
      <c r="Y161" s="25"/>
      <c r="Z161" s="23" t="s">
        <v>235</v>
      </c>
      <c r="AA161" s="23" t="s">
        <v>235</v>
      </c>
      <c r="AB161" s="27">
        <f t="shared" si="58"/>
        <v>115.09094967079567</v>
      </c>
      <c r="AC161" s="27">
        <f t="shared" si="59"/>
        <v>267.92768664211582</v>
      </c>
      <c r="AD161" s="23" t="s">
        <v>224</v>
      </c>
    </row>
    <row r="162" spans="1:30" s="23" customFormat="1" ht="13.95" customHeight="1" x14ac:dyDescent="0.25">
      <c r="A162" s="2">
        <v>159</v>
      </c>
      <c r="B162" s="23">
        <v>11114</v>
      </c>
      <c r="C162" s="23" t="s">
        <v>116</v>
      </c>
      <c r="D162" s="23">
        <v>1757</v>
      </c>
      <c r="E162" s="23" t="s">
        <v>246</v>
      </c>
      <c r="F162" s="23">
        <v>240</v>
      </c>
      <c r="G162" s="23" t="s">
        <v>162</v>
      </c>
      <c r="H162" s="24">
        <v>89952000</v>
      </c>
      <c r="I162" s="24">
        <v>4382400</v>
      </c>
      <c r="J162" s="23" t="s">
        <v>147</v>
      </c>
      <c r="K162" s="25">
        <v>5068440</v>
      </c>
      <c r="L162" s="25">
        <v>91260</v>
      </c>
      <c r="M162" s="26">
        <v>282</v>
      </c>
      <c r="N162" s="23" t="s">
        <v>256</v>
      </c>
      <c r="P162" s="23">
        <v>152</v>
      </c>
      <c r="Q162" s="23">
        <v>154</v>
      </c>
      <c r="R162" s="25">
        <f t="shared" ref="R162:R190" si="60">(P162/2+Q162)*M162</f>
        <v>64860</v>
      </c>
      <c r="S162" s="25">
        <f t="shared" ref="S162:S190" si="61">R162*2000</f>
        <v>129720000</v>
      </c>
      <c r="T162" s="25">
        <f t="shared" ref="T162:T190" si="62">R162*40</f>
        <v>2594400</v>
      </c>
      <c r="U162" s="25">
        <f>SUM(K162/2000)</f>
        <v>2534.2199999999998</v>
      </c>
      <c r="V162" s="25">
        <f>SUM(L162/40)</f>
        <v>2281.5</v>
      </c>
      <c r="W162" s="25">
        <f t="shared" si="56"/>
        <v>44976</v>
      </c>
      <c r="X162" s="25">
        <f t="shared" si="57"/>
        <v>109560</v>
      </c>
      <c r="Y162" s="25">
        <f>U162+W162</f>
        <v>47510.22</v>
      </c>
      <c r="Z162" s="27">
        <f>(W162/(U162+W162))*100</f>
        <v>94.665947663471144</v>
      </c>
      <c r="AA162" s="27">
        <f>(X162/(V162+X162))*100</f>
        <v>97.960059548557552</v>
      </c>
      <c r="AB162" s="27">
        <f t="shared" si="58"/>
        <v>69.343200740055494</v>
      </c>
      <c r="AC162" s="27">
        <f t="shared" si="59"/>
        <v>168.91766882516188</v>
      </c>
      <c r="AD162" s="23" t="s">
        <v>207</v>
      </c>
    </row>
    <row r="163" spans="1:30" s="23" customFormat="1" ht="13.95" customHeight="1" x14ac:dyDescent="0.25">
      <c r="A163" s="2">
        <v>160</v>
      </c>
      <c r="B163" s="23">
        <v>11088</v>
      </c>
      <c r="C163" s="23" t="s">
        <v>124</v>
      </c>
      <c r="D163" s="23">
        <v>1757</v>
      </c>
      <c r="E163" s="23" t="s">
        <v>246</v>
      </c>
      <c r="F163" s="23">
        <v>204</v>
      </c>
      <c r="G163" s="23" t="s">
        <v>162</v>
      </c>
      <c r="H163" s="24">
        <v>67374600</v>
      </c>
      <c r="I163" s="24">
        <v>2782320</v>
      </c>
      <c r="J163" s="23" t="s">
        <v>159</v>
      </c>
      <c r="K163" s="25">
        <v>273809056</v>
      </c>
      <c r="L163" s="25">
        <v>7828979</v>
      </c>
      <c r="M163" s="26">
        <v>281</v>
      </c>
      <c r="N163" s="23" t="s">
        <v>256</v>
      </c>
      <c r="P163" s="23">
        <v>152</v>
      </c>
      <c r="Q163" s="23">
        <v>154</v>
      </c>
      <c r="R163" s="25">
        <f t="shared" si="60"/>
        <v>64630</v>
      </c>
      <c r="S163" s="25">
        <f t="shared" si="61"/>
        <v>129260000</v>
      </c>
      <c r="T163" s="25">
        <f t="shared" si="62"/>
        <v>2585200</v>
      </c>
      <c r="U163" s="25">
        <f>SUM(K163/2000)</f>
        <v>136904.52799999999</v>
      </c>
      <c r="V163" s="25">
        <f>SUM(L163/40)</f>
        <v>195724.47500000001</v>
      </c>
      <c r="W163" s="25">
        <f t="shared" si="56"/>
        <v>33687.300000000003</v>
      </c>
      <c r="X163" s="25">
        <f t="shared" si="57"/>
        <v>69558</v>
      </c>
      <c r="Y163" s="25"/>
      <c r="Z163" s="27">
        <f>(W163/(U163+W163))*100</f>
        <v>19.747311694203784</v>
      </c>
      <c r="AA163" s="27">
        <f>(X163/(V163+X163))*100</f>
        <v>26.220352475224761</v>
      </c>
      <c r="AB163" s="27">
        <f t="shared" si="58"/>
        <v>52.123317344886274</v>
      </c>
      <c r="AC163" s="27">
        <f t="shared" si="59"/>
        <v>107.62494197740989</v>
      </c>
      <c r="AD163" s="23" t="s">
        <v>219</v>
      </c>
    </row>
    <row r="164" spans="1:30" s="23" customFormat="1" ht="13.95" customHeight="1" x14ac:dyDescent="0.25">
      <c r="A164" s="2">
        <v>161</v>
      </c>
      <c r="B164" s="23">
        <v>10528</v>
      </c>
      <c r="C164" s="23" t="s">
        <v>115</v>
      </c>
      <c r="D164" s="23">
        <v>1758</v>
      </c>
      <c r="E164" s="23" t="s">
        <v>246</v>
      </c>
      <c r="F164" s="23">
        <v>244</v>
      </c>
      <c r="G164" s="23" t="s">
        <v>162</v>
      </c>
      <c r="H164" s="24">
        <v>97122600</v>
      </c>
      <c r="I164" s="24">
        <v>4521960</v>
      </c>
      <c r="J164" s="23" t="s">
        <v>235</v>
      </c>
      <c r="K164" s="25" t="s">
        <v>235</v>
      </c>
      <c r="L164" s="25" t="s">
        <v>235</v>
      </c>
      <c r="M164" s="26">
        <v>405</v>
      </c>
      <c r="N164" s="23" t="s">
        <v>231</v>
      </c>
      <c r="P164" s="23">
        <v>179</v>
      </c>
      <c r="Q164" s="23">
        <v>65</v>
      </c>
      <c r="R164" s="25">
        <f t="shared" si="60"/>
        <v>62572.5</v>
      </c>
      <c r="S164" s="25">
        <f t="shared" si="61"/>
        <v>125145000</v>
      </c>
      <c r="T164" s="25">
        <f t="shared" si="62"/>
        <v>2502900</v>
      </c>
      <c r="U164" s="25" t="s">
        <v>235</v>
      </c>
      <c r="V164" s="25" t="s">
        <v>235</v>
      </c>
      <c r="W164" s="25">
        <f t="shared" si="56"/>
        <v>48561.3</v>
      </c>
      <c r="X164" s="25">
        <f t="shared" si="57"/>
        <v>113049</v>
      </c>
      <c r="Y164" s="25"/>
      <c r="Z164" s="23" t="s">
        <v>235</v>
      </c>
      <c r="AA164" s="23" t="s">
        <v>235</v>
      </c>
      <c r="AB164" s="27">
        <f t="shared" si="58"/>
        <v>77.608054656598341</v>
      </c>
      <c r="AC164" s="27">
        <f t="shared" si="59"/>
        <v>180.66882416396979</v>
      </c>
      <c r="AD164" s="23" t="s">
        <v>127</v>
      </c>
    </row>
    <row r="165" spans="1:30" s="23" customFormat="1" ht="13.95" customHeight="1" x14ac:dyDescent="0.25">
      <c r="A165" s="2">
        <v>162</v>
      </c>
      <c r="B165" s="23">
        <v>10959</v>
      </c>
      <c r="C165" s="23" t="s">
        <v>114</v>
      </c>
      <c r="D165" s="23">
        <v>1758</v>
      </c>
      <c r="E165" s="23" t="s">
        <v>246</v>
      </c>
      <c r="F165" s="23">
        <v>288</v>
      </c>
      <c r="G165" s="23" t="s">
        <v>162</v>
      </c>
      <c r="H165" s="24">
        <v>98352000</v>
      </c>
      <c r="I165" s="24">
        <v>4579200</v>
      </c>
      <c r="J165" s="23" t="s">
        <v>235</v>
      </c>
      <c r="K165" s="25" t="s">
        <v>235</v>
      </c>
      <c r="L165" s="25" t="s">
        <v>235</v>
      </c>
      <c r="M165" s="26">
        <v>465</v>
      </c>
      <c r="N165" s="23" t="s">
        <v>231</v>
      </c>
      <c r="O165" s="23">
        <v>88</v>
      </c>
      <c r="P165" s="23">
        <v>179</v>
      </c>
      <c r="Q165" s="23">
        <v>65</v>
      </c>
      <c r="R165" s="25">
        <f t="shared" si="60"/>
        <v>71842.5</v>
      </c>
      <c r="S165" s="25">
        <f t="shared" si="61"/>
        <v>143685000</v>
      </c>
      <c r="T165" s="25">
        <f t="shared" si="62"/>
        <v>2873700</v>
      </c>
      <c r="U165" s="25" t="s">
        <v>235</v>
      </c>
      <c r="V165" s="25" t="s">
        <v>235</v>
      </c>
      <c r="W165" s="25">
        <f t="shared" si="56"/>
        <v>49176</v>
      </c>
      <c r="X165" s="25">
        <f t="shared" si="57"/>
        <v>114480</v>
      </c>
      <c r="Y165" s="25"/>
      <c r="Z165" s="23" t="s">
        <v>235</v>
      </c>
      <c r="AA165" s="23" t="s">
        <v>235</v>
      </c>
      <c r="AB165" s="27">
        <f t="shared" si="58"/>
        <v>68.449733792671466</v>
      </c>
      <c r="AC165" s="27">
        <f t="shared" si="59"/>
        <v>159.34857500782962</v>
      </c>
      <c r="AD165" s="23" t="s">
        <v>225</v>
      </c>
    </row>
    <row r="166" spans="1:30" s="23" customFormat="1" ht="14.4" customHeight="1" x14ac:dyDescent="0.25">
      <c r="A166" s="2">
        <v>163</v>
      </c>
      <c r="B166" s="23">
        <v>10965</v>
      </c>
      <c r="C166" s="23" t="s">
        <v>114</v>
      </c>
      <c r="D166" s="23">
        <v>1758</v>
      </c>
      <c r="E166" s="23" t="s">
        <v>246</v>
      </c>
      <c r="F166" s="23">
        <v>316</v>
      </c>
      <c r="G166" s="23" t="s">
        <v>162</v>
      </c>
      <c r="H166" s="24">
        <v>123759600</v>
      </c>
      <c r="I166" s="24">
        <v>5762160</v>
      </c>
      <c r="J166" s="23" t="s">
        <v>235</v>
      </c>
      <c r="K166" s="25" t="s">
        <v>235</v>
      </c>
      <c r="L166" s="25" t="s">
        <v>235</v>
      </c>
      <c r="M166" s="26">
        <v>377</v>
      </c>
      <c r="N166" s="23" t="s">
        <v>231</v>
      </c>
      <c r="O166" s="23">
        <v>240</v>
      </c>
      <c r="P166" s="23">
        <v>179</v>
      </c>
      <c r="Q166" s="23">
        <v>65</v>
      </c>
      <c r="R166" s="25">
        <f t="shared" si="60"/>
        <v>58246.5</v>
      </c>
      <c r="S166" s="25">
        <f t="shared" si="61"/>
        <v>116493000</v>
      </c>
      <c r="T166" s="25">
        <f t="shared" si="62"/>
        <v>2329860</v>
      </c>
      <c r="U166" s="25" t="s">
        <v>235</v>
      </c>
      <c r="V166" s="25" t="s">
        <v>235</v>
      </c>
      <c r="W166" s="25">
        <f t="shared" si="56"/>
        <v>61879.8</v>
      </c>
      <c r="X166" s="25">
        <f t="shared" si="57"/>
        <v>144054</v>
      </c>
      <c r="Y166" s="25"/>
      <c r="Z166" s="23" t="s">
        <v>235</v>
      </c>
      <c r="AA166" s="23" t="s">
        <v>235</v>
      </c>
      <c r="AB166" s="27">
        <f t="shared" si="58"/>
        <v>106.23779969611908</v>
      </c>
      <c r="AC166" s="27">
        <f t="shared" si="59"/>
        <v>247.31786459272232</v>
      </c>
      <c r="AD166" s="23" t="s">
        <v>225</v>
      </c>
    </row>
    <row r="167" spans="1:30" s="23" customFormat="1" ht="14.4" customHeight="1" x14ac:dyDescent="0.25">
      <c r="A167" s="2">
        <v>164</v>
      </c>
      <c r="B167" s="23">
        <v>11116</v>
      </c>
      <c r="C167" s="23" t="s">
        <v>116</v>
      </c>
      <c r="D167" s="23">
        <v>1761</v>
      </c>
      <c r="E167" s="23" t="s">
        <v>246</v>
      </c>
      <c r="F167" s="23">
        <v>240</v>
      </c>
      <c r="G167" s="23" t="s">
        <v>162</v>
      </c>
      <c r="H167" s="24">
        <v>81960000</v>
      </c>
      <c r="I167" s="24">
        <v>3816000</v>
      </c>
      <c r="J167" s="23" t="s">
        <v>235</v>
      </c>
      <c r="K167" s="25" t="s">
        <v>235</v>
      </c>
      <c r="L167" s="25" t="s">
        <v>235</v>
      </c>
      <c r="M167" s="26">
        <v>381</v>
      </c>
      <c r="N167" s="23" t="s">
        <v>231</v>
      </c>
      <c r="O167" s="23">
        <v>268</v>
      </c>
      <c r="P167" s="23">
        <v>168</v>
      </c>
      <c r="Q167" s="23">
        <v>83</v>
      </c>
      <c r="R167" s="25">
        <f t="shared" si="60"/>
        <v>63627</v>
      </c>
      <c r="S167" s="25">
        <f t="shared" si="61"/>
        <v>127254000</v>
      </c>
      <c r="T167" s="25">
        <f t="shared" si="62"/>
        <v>2545080</v>
      </c>
      <c r="U167" s="25" t="s">
        <v>235</v>
      </c>
      <c r="V167" s="25" t="s">
        <v>235</v>
      </c>
      <c r="W167" s="25">
        <f t="shared" si="56"/>
        <v>40980</v>
      </c>
      <c r="X167" s="25">
        <f t="shared" si="57"/>
        <v>95400</v>
      </c>
      <c r="Y167" s="25"/>
      <c r="Z167" s="23" t="s">
        <v>235</v>
      </c>
      <c r="AA167" s="23" t="s">
        <v>235</v>
      </c>
      <c r="AB167" s="27">
        <f t="shared" si="58"/>
        <v>64.406619831203741</v>
      </c>
      <c r="AC167" s="27">
        <f t="shared" si="59"/>
        <v>149.93634777688717</v>
      </c>
      <c r="AD167" s="23" t="s">
        <v>228</v>
      </c>
    </row>
    <row r="168" spans="1:30" s="23" customFormat="1" ht="14.4" customHeight="1" x14ac:dyDescent="0.25">
      <c r="A168" s="2">
        <v>165</v>
      </c>
      <c r="B168" s="23">
        <v>10906</v>
      </c>
      <c r="C168" s="23" t="s">
        <v>117</v>
      </c>
      <c r="D168" s="23">
        <v>1765</v>
      </c>
      <c r="E168" s="23" t="s">
        <v>246</v>
      </c>
      <c r="F168" s="23">
        <v>328</v>
      </c>
      <c r="G168" s="23" t="s">
        <v>162</v>
      </c>
      <c r="H168" s="24">
        <v>115563600</v>
      </c>
      <c r="I168" s="24">
        <v>5380560</v>
      </c>
      <c r="J168" s="23" t="s">
        <v>235</v>
      </c>
      <c r="K168" s="25" t="s">
        <v>235</v>
      </c>
      <c r="L168" s="25" t="s">
        <v>235</v>
      </c>
      <c r="M168" s="26">
        <v>351</v>
      </c>
      <c r="N168" s="23" t="s">
        <v>231</v>
      </c>
      <c r="O168" s="23">
        <v>219</v>
      </c>
      <c r="P168" s="23">
        <v>168</v>
      </c>
      <c r="Q168" s="23">
        <v>83</v>
      </c>
      <c r="R168" s="25">
        <f t="shared" si="60"/>
        <v>58617</v>
      </c>
      <c r="S168" s="25">
        <f t="shared" si="61"/>
        <v>117234000</v>
      </c>
      <c r="T168" s="25">
        <f t="shared" si="62"/>
        <v>2344680</v>
      </c>
      <c r="U168" s="25" t="s">
        <v>235</v>
      </c>
      <c r="V168" s="25" t="s">
        <v>235</v>
      </c>
      <c r="W168" s="25">
        <f t="shared" si="56"/>
        <v>57781.8</v>
      </c>
      <c r="X168" s="25">
        <f t="shared" si="57"/>
        <v>134514</v>
      </c>
      <c r="Y168" s="25"/>
      <c r="Z168" s="23" t="s">
        <v>235</v>
      </c>
      <c r="AA168" s="23" t="s">
        <v>235</v>
      </c>
      <c r="AB168" s="27">
        <f t="shared" si="58"/>
        <v>98.575157377552586</v>
      </c>
      <c r="AC168" s="27">
        <f t="shared" si="59"/>
        <v>229.47950253339476</v>
      </c>
      <c r="AD168" s="23" t="s">
        <v>223</v>
      </c>
    </row>
    <row r="169" spans="1:30" s="23" customFormat="1" ht="14.4" customHeight="1" x14ac:dyDescent="0.25">
      <c r="A169" s="2">
        <v>166</v>
      </c>
      <c r="B169" s="23">
        <v>10963</v>
      </c>
      <c r="C169" s="23" t="s">
        <v>114</v>
      </c>
      <c r="D169" s="23">
        <v>1766</v>
      </c>
      <c r="E169" s="23" t="s">
        <v>246</v>
      </c>
      <c r="F169" s="23">
        <v>316</v>
      </c>
      <c r="G169" s="23" t="s">
        <v>162</v>
      </c>
      <c r="H169" s="24">
        <v>84781200</v>
      </c>
      <c r="I169" s="24">
        <v>4773120</v>
      </c>
      <c r="J169" s="23" t="s">
        <v>146</v>
      </c>
      <c r="K169" s="25">
        <v>3589869</v>
      </c>
      <c r="L169" s="25">
        <v>94577</v>
      </c>
      <c r="M169" s="26">
        <v>238</v>
      </c>
      <c r="N169" s="23" t="s">
        <v>12</v>
      </c>
      <c r="O169" s="23">
        <v>392</v>
      </c>
      <c r="P169" s="23">
        <v>130</v>
      </c>
      <c r="Q169" s="23">
        <v>117</v>
      </c>
      <c r="R169" s="25">
        <f t="shared" si="60"/>
        <v>43316</v>
      </c>
      <c r="S169" s="25">
        <f t="shared" si="61"/>
        <v>86632000</v>
      </c>
      <c r="T169" s="25">
        <f t="shared" si="62"/>
        <v>1732640</v>
      </c>
      <c r="U169" s="25">
        <f>SUM(K169/2000)</f>
        <v>1794.9345000000001</v>
      </c>
      <c r="V169" s="25">
        <f>SUM(L169/40)</f>
        <v>2364.4250000000002</v>
      </c>
      <c r="W169" s="25">
        <f t="shared" si="56"/>
        <v>42390.6</v>
      </c>
      <c r="X169" s="25">
        <f t="shared" si="57"/>
        <v>119328</v>
      </c>
      <c r="Y169" s="25">
        <f>U169+W169</f>
        <v>44185.534500000002</v>
      </c>
      <c r="Z169" s="27">
        <f>(W169/(U169+W169))*100</f>
        <v>95.937732743733122</v>
      </c>
      <c r="AA169" s="27">
        <f>(X169/(V169+X169))*100</f>
        <v>98.057048333123447</v>
      </c>
      <c r="AB169" s="27">
        <f t="shared" si="58"/>
        <v>97.863606981254037</v>
      </c>
      <c r="AC169" s="27">
        <f t="shared" si="59"/>
        <v>275.48250069258472</v>
      </c>
      <c r="AD169" s="23" t="s">
        <v>205</v>
      </c>
    </row>
    <row r="170" spans="1:30" s="23" customFormat="1" ht="14.4" customHeight="1" x14ac:dyDescent="0.25">
      <c r="A170" s="2">
        <v>167</v>
      </c>
      <c r="B170" s="23">
        <v>10907</v>
      </c>
      <c r="C170" s="23" t="s">
        <v>117</v>
      </c>
      <c r="D170" s="23">
        <v>1767</v>
      </c>
      <c r="E170" s="23" t="s">
        <v>246</v>
      </c>
      <c r="F170" s="23">
        <v>328</v>
      </c>
      <c r="G170" s="23" t="s">
        <v>162</v>
      </c>
      <c r="H170" s="24">
        <v>100704600</v>
      </c>
      <c r="I170" s="24">
        <v>4985040</v>
      </c>
      <c r="J170" s="23" t="s">
        <v>148</v>
      </c>
      <c r="K170" s="25">
        <v>5820400</v>
      </c>
      <c r="L170" s="25">
        <v>76050</v>
      </c>
      <c r="M170" s="26">
        <v>329</v>
      </c>
      <c r="N170" s="23" t="s">
        <v>12</v>
      </c>
      <c r="O170" s="23">
        <v>317</v>
      </c>
      <c r="P170" s="23">
        <v>130</v>
      </c>
      <c r="Q170" s="23">
        <v>117</v>
      </c>
      <c r="R170" s="25">
        <f t="shared" si="60"/>
        <v>59878</v>
      </c>
      <c r="S170" s="25">
        <f t="shared" si="61"/>
        <v>119756000</v>
      </c>
      <c r="T170" s="25">
        <f t="shared" si="62"/>
        <v>2395120</v>
      </c>
      <c r="U170" s="25">
        <f>SUM(K170/2000)</f>
        <v>2910.2</v>
      </c>
      <c r="V170" s="25">
        <f>SUM(L170/40)</f>
        <v>1901.25</v>
      </c>
      <c r="W170" s="25">
        <f t="shared" si="56"/>
        <v>50352.3</v>
      </c>
      <c r="X170" s="25">
        <f t="shared" si="57"/>
        <v>124626</v>
      </c>
      <c r="Y170" s="25">
        <f>U170+W170</f>
        <v>53262.5</v>
      </c>
      <c r="Z170" s="27">
        <f>(W170/(U170+W170))*100</f>
        <v>94.536118282093412</v>
      </c>
      <c r="AA170" s="27">
        <f>(X170/(V170+X170))*100</f>
        <v>98.497359264506272</v>
      </c>
      <c r="AB170" s="27">
        <f t="shared" si="58"/>
        <v>84.091486021577211</v>
      </c>
      <c r="AC170" s="27">
        <f t="shared" si="59"/>
        <v>208.13320418183642</v>
      </c>
      <c r="AD170" s="23" t="s">
        <v>212</v>
      </c>
    </row>
    <row r="171" spans="1:30" s="23" customFormat="1" ht="14.4" customHeight="1" x14ac:dyDescent="0.25">
      <c r="A171" s="2">
        <v>168</v>
      </c>
      <c r="B171" s="23">
        <v>10544</v>
      </c>
      <c r="C171" s="23" t="s">
        <v>128</v>
      </c>
      <c r="D171" s="23">
        <v>1767</v>
      </c>
      <c r="E171" s="23" t="s">
        <v>246</v>
      </c>
      <c r="F171" s="23">
        <v>356</v>
      </c>
      <c r="G171" s="23" t="s">
        <v>162</v>
      </c>
      <c r="H171" s="24">
        <v>111465600</v>
      </c>
      <c r="I171" s="24">
        <v>5189760</v>
      </c>
      <c r="J171" s="23" t="s">
        <v>235</v>
      </c>
      <c r="K171" s="25" t="s">
        <v>235</v>
      </c>
      <c r="L171" s="25" t="s">
        <v>235</v>
      </c>
      <c r="M171" s="26">
        <v>315</v>
      </c>
      <c r="N171" s="23" t="s">
        <v>231</v>
      </c>
      <c r="O171" s="23">
        <v>256</v>
      </c>
      <c r="P171" s="23">
        <v>168</v>
      </c>
      <c r="Q171" s="23">
        <v>83</v>
      </c>
      <c r="R171" s="25">
        <f t="shared" si="60"/>
        <v>52605</v>
      </c>
      <c r="S171" s="25">
        <f t="shared" si="61"/>
        <v>105210000</v>
      </c>
      <c r="T171" s="25">
        <f t="shared" si="62"/>
        <v>2104200</v>
      </c>
      <c r="U171" s="25" t="s">
        <v>235</v>
      </c>
      <c r="V171" s="25" t="s">
        <v>235</v>
      </c>
      <c r="W171" s="25">
        <f t="shared" si="56"/>
        <v>55732.800000000003</v>
      </c>
      <c r="X171" s="25">
        <f t="shared" si="57"/>
        <v>129744</v>
      </c>
      <c r="Y171" s="25"/>
      <c r="Z171" s="23" t="s">
        <v>235</v>
      </c>
      <c r="AA171" s="23" t="s">
        <v>235</v>
      </c>
      <c r="AB171" s="27">
        <f t="shared" si="58"/>
        <v>105.94582264043342</v>
      </c>
      <c r="AC171" s="27">
        <f t="shared" si="59"/>
        <v>246.63815226689479</v>
      </c>
      <c r="AD171" s="23" t="s">
        <v>220</v>
      </c>
    </row>
    <row r="172" spans="1:30" s="23" customFormat="1" ht="14.4" customHeight="1" x14ac:dyDescent="0.25">
      <c r="A172" s="2">
        <v>169</v>
      </c>
      <c r="B172" s="23">
        <v>11119</v>
      </c>
      <c r="C172" s="23" t="s">
        <v>116</v>
      </c>
      <c r="D172" s="23">
        <v>1768</v>
      </c>
      <c r="E172" s="23" t="s">
        <v>246</v>
      </c>
      <c r="F172" s="23">
        <v>320</v>
      </c>
      <c r="G172" s="23" t="s">
        <v>162</v>
      </c>
      <c r="H172" s="24">
        <v>102502800</v>
      </c>
      <c r="I172" s="24">
        <v>5112480</v>
      </c>
      <c r="J172" s="23" t="s">
        <v>235</v>
      </c>
      <c r="K172" s="25" t="s">
        <v>235</v>
      </c>
      <c r="L172" s="25" t="s">
        <v>235</v>
      </c>
      <c r="M172" s="26">
        <v>249</v>
      </c>
      <c r="N172" s="23" t="s">
        <v>256</v>
      </c>
      <c r="P172" s="23">
        <v>191</v>
      </c>
      <c r="Q172" s="23">
        <v>132</v>
      </c>
      <c r="R172" s="25">
        <f t="shared" si="60"/>
        <v>56647.5</v>
      </c>
      <c r="S172" s="25">
        <f t="shared" si="61"/>
        <v>113295000</v>
      </c>
      <c r="T172" s="25">
        <f t="shared" si="62"/>
        <v>2265900</v>
      </c>
      <c r="U172" s="25" t="s">
        <v>235</v>
      </c>
      <c r="V172" s="25" t="s">
        <v>235</v>
      </c>
      <c r="W172" s="25">
        <f t="shared" si="56"/>
        <v>51251.4</v>
      </c>
      <c r="X172" s="25">
        <f t="shared" si="57"/>
        <v>127812</v>
      </c>
      <c r="Y172" s="25"/>
      <c r="Z172" s="23" t="s">
        <v>235</v>
      </c>
      <c r="AA172" s="23" t="s">
        <v>235</v>
      </c>
      <c r="AB172" s="27">
        <f t="shared" si="58"/>
        <v>90.474248642923342</v>
      </c>
      <c r="AC172" s="27">
        <f t="shared" si="59"/>
        <v>225.6269032172647</v>
      </c>
      <c r="AD172" s="23" t="s">
        <v>209</v>
      </c>
    </row>
    <row r="173" spans="1:30" s="23" customFormat="1" ht="14.4" customHeight="1" x14ac:dyDescent="0.25">
      <c r="A173" s="2">
        <v>170</v>
      </c>
      <c r="B173" s="23">
        <v>11178</v>
      </c>
      <c r="C173" s="23" t="s">
        <v>109</v>
      </c>
      <c r="D173" s="23">
        <v>1770</v>
      </c>
      <c r="E173" s="23" t="s">
        <v>246</v>
      </c>
      <c r="F173" s="23">
        <v>272</v>
      </c>
      <c r="G173" s="23" t="s">
        <v>162</v>
      </c>
      <c r="H173" s="24">
        <v>36307200</v>
      </c>
      <c r="I173" s="24">
        <v>1457280</v>
      </c>
      <c r="J173" s="23" t="s">
        <v>235</v>
      </c>
      <c r="K173" s="25" t="s">
        <v>235</v>
      </c>
      <c r="L173" s="25" t="s">
        <v>235</v>
      </c>
      <c r="M173" s="26">
        <v>67</v>
      </c>
      <c r="N173" s="23" t="s">
        <v>232</v>
      </c>
      <c r="P173" s="23">
        <v>155</v>
      </c>
      <c r="Q173" s="23">
        <v>103</v>
      </c>
      <c r="R173" s="25">
        <f t="shared" si="60"/>
        <v>12093.5</v>
      </c>
      <c r="S173" s="25">
        <f t="shared" si="61"/>
        <v>24187000</v>
      </c>
      <c r="T173" s="25">
        <f t="shared" si="62"/>
        <v>483740</v>
      </c>
      <c r="U173" s="25" t="s">
        <v>235</v>
      </c>
      <c r="V173" s="25" t="s">
        <v>235</v>
      </c>
      <c r="W173" s="25">
        <f t="shared" si="56"/>
        <v>18153.599999999999</v>
      </c>
      <c r="X173" s="25">
        <f t="shared" si="57"/>
        <v>36432</v>
      </c>
      <c r="Y173" s="25"/>
      <c r="Z173" s="23" t="s">
        <v>235</v>
      </c>
      <c r="AA173" s="23" t="s">
        <v>235</v>
      </c>
      <c r="AB173" s="27">
        <f t="shared" si="58"/>
        <v>150.11038987886053</v>
      </c>
      <c r="AC173" s="27">
        <f t="shared" si="59"/>
        <v>301.25273907470955</v>
      </c>
      <c r="AD173" s="23" t="s">
        <v>198</v>
      </c>
    </row>
    <row r="174" spans="1:30" s="23" customFormat="1" ht="14.4" customHeight="1" x14ac:dyDescent="0.25">
      <c r="A174" s="2">
        <v>171</v>
      </c>
      <c r="B174" s="23">
        <v>11125</v>
      </c>
      <c r="C174" s="23" t="s">
        <v>131</v>
      </c>
      <c r="D174" s="23">
        <v>1774</v>
      </c>
      <c r="E174" s="23" t="s">
        <v>246</v>
      </c>
      <c r="G174" s="23" t="s">
        <v>162</v>
      </c>
      <c r="H174" s="24">
        <v>179902200</v>
      </c>
      <c r="I174" s="24">
        <v>8376120</v>
      </c>
      <c r="J174" s="23" t="s">
        <v>235</v>
      </c>
      <c r="K174" s="25" t="s">
        <v>235</v>
      </c>
      <c r="L174" s="25" t="s">
        <v>235</v>
      </c>
      <c r="M174" s="26">
        <v>375</v>
      </c>
      <c r="N174" s="23" t="s">
        <v>231</v>
      </c>
      <c r="O174" s="23">
        <v>204</v>
      </c>
      <c r="P174" s="23">
        <v>168</v>
      </c>
      <c r="Q174" s="23">
        <v>83</v>
      </c>
      <c r="R174" s="25">
        <f t="shared" si="60"/>
        <v>62625</v>
      </c>
      <c r="S174" s="25">
        <f t="shared" si="61"/>
        <v>125250000</v>
      </c>
      <c r="T174" s="25">
        <f t="shared" si="62"/>
        <v>2505000</v>
      </c>
      <c r="U174" s="25" t="s">
        <v>235</v>
      </c>
      <c r="V174" s="25" t="s">
        <v>235</v>
      </c>
      <c r="W174" s="25">
        <f t="shared" si="56"/>
        <v>89951.1</v>
      </c>
      <c r="X174" s="25">
        <f t="shared" si="57"/>
        <v>209403</v>
      </c>
      <c r="Y174" s="25"/>
      <c r="Z174" s="23" t="s">
        <v>235</v>
      </c>
      <c r="AA174" s="23" t="s">
        <v>235</v>
      </c>
      <c r="AB174" s="27">
        <f t="shared" si="58"/>
        <v>143.63449101796405</v>
      </c>
      <c r="AC174" s="27">
        <f t="shared" si="59"/>
        <v>334.37604790419158</v>
      </c>
      <c r="AD174" s="23" t="s">
        <v>229</v>
      </c>
    </row>
    <row r="175" spans="1:30" s="23" customFormat="1" ht="14.4" customHeight="1" x14ac:dyDescent="0.25">
      <c r="A175" s="2">
        <v>172</v>
      </c>
      <c r="B175" s="23">
        <v>11134</v>
      </c>
      <c r="C175" s="23" t="s">
        <v>110</v>
      </c>
      <c r="D175" s="23">
        <v>1774</v>
      </c>
      <c r="E175" s="23" t="s">
        <v>246</v>
      </c>
      <c r="F175" s="23">
        <v>321</v>
      </c>
      <c r="G175" s="23" t="s">
        <v>162</v>
      </c>
      <c r="H175" s="24">
        <v>59268000</v>
      </c>
      <c r="I175" s="24">
        <v>2905200</v>
      </c>
      <c r="J175" s="23" t="s">
        <v>235</v>
      </c>
      <c r="K175" s="25" t="s">
        <v>235</v>
      </c>
      <c r="L175" s="25" t="s">
        <v>235</v>
      </c>
      <c r="M175" s="26">
        <v>203</v>
      </c>
      <c r="N175" s="23" t="s">
        <v>256</v>
      </c>
      <c r="P175" s="23">
        <v>191</v>
      </c>
      <c r="Q175" s="23">
        <v>132</v>
      </c>
      <c r="R175" s="25">
        <f t="shared" si="60"/>
        <v>46182.5</v>
      </c>
      <c r="S175" s="25">
        <f t="shared" si="61"/>
        <v>92365000</v>
      </c>
      <c r="T175" s="25">
        <f t="shared" si="62"/>
        <v>1847300</v>
      </c>
      <c r="U175" s="25" t="s">
        <v>235</v>
      </c>
      <c r="V175" s="25" t="s">
        <v>235</v>
      </c>
      <c r="W175" s="25">
        <f t="shared" si="56"/>
        <v>29634</v>
      </c>
      <c r="X175" s="25">
        <f t="shared" si="57"/>
        <v>72630</v>
      </c>
      <c r="Y175" s="25"/>
      <c r="Z175" s="23" t="s">
        <v>235</v>
      </c>
      <c r="AA175" s="23" t="s">
        <v>235</v>
      </c>
      <c r="AB175" s="27">
        <f t="shared" si="58"/>
        <v>64.167162886374712</v>
      </c>
      <c r="AC175" s="27">
        <f t="shared" si="59"/>
        <v>157.26736317869324</v>
      </c>
      <c r="AD175" s="23" t="s">
        <v>200</v>
      </c>
    </row>
    <row r="176" spans="1:30" s="23" customFormat="1" ht="14.4" customHeight="1" x14ac:dyDescent="0.25">
      <c r="A176" s="2">
        <v>173</v>
      </c>
      <c r="B176" s="23">
        <v>10787</v>
      </c>
      <c r="C176" s="23" t="s">
        <v>112</v>
      </c>
      <c r="D176" s="23">
        <v>1775</v>
      </c>
      <c r="E176" s="23" t="s">
        <v>246</v>
      </c>
      <c r="F176" s="23">
        <v>321</v>
      </c>
      <c r="G176" s="23" t="s">
        <v>162</v>
      </c>
      <c r="H176" s="24">
        <v>71659800</v>
      </c>
      <c r="I176" s="24">
        <v>3584160</v>
      </c>
      <c r="J176" s="23" t="s">
        <v>235</v>
      </c>
      <c r="K176" s="25" t="s">
        <v>235</v>
      </c>
      <c r="L176" s="25" t="s">
        <v>235</v>
      </c>
      <c r="M176" s="26">
        <v>163</v>
      </c>
      <c r="N176" s="23" t="s">
        <v>232</v>
      </c>
      <c r="P176" s="23">
        <v>155</v>
      </c>
      <c r="Q176" s="23">
        <v>103</v>
      </c>
      <c r="R176" s="25">
        <f t="shared" si="60"/>
        <v>29421.5</v>
      </c>
      <c r="S176" s="25">
        <f t="shared" si="61"/>
        <v>58843000</v>
      </c>
      <c r="T176" s="25">
        <f t="shared" si="62"/>
        <v>1176860</v>
      </c>
      <c r="U176" s="25" t="s">
        <v>235</v>
      </c>
      <c r="V176" s="25" t="s">
        <v>235</v>
      </c>
      <c r="W176" s="25">
        <f t="shared" si="56"/>
        <v>35829.9</v>
      </c>
      <c r="X176" s="25">
        <f t="shared" si="57"/>
        <v>89604</v>
      </c>
      <c r="Y176" s="25"/>
      <c r="Z176" s="23" t="s">
        <v>235</v>
      </c>
      <c r="AA176" s="23" t="s">
        <v>235</v>
      </c>
      <c r="AB176" s="27">
        <f t="shared" si="58"/>
        <v>121.78135037302653</v>
      </c>
      <c r="AC176" s="27">
        <f t="shared" si="59"/>
        <v>304.55279302550855</v>
      </c>
      <c r="AD176" s="23" t="s">
        <v>202</v>
      </c>
    </row>
    <row r="177" spans="1:40" s="23" customFormat="1" ht="14.4" customHeight="1" x14ac:dyDescent="0.25">
      <c r="A177" s="2">
        <v>174</v>
      </c>
      <c r="B177" s="23">
        <v>11085</v>
      </c>
      <c r="C177" s="23" t="s">
        <v>118</v>
      </c>
      <c r="D177" s="23">
        <v>1775</v>
      </c>
      <c r="E177" s="23" t="s">
        <v>246</v>
      </c>
      <c r="F177" s="23">
        <v>484</v>
      </c>
      <c r="G177" s="23" t="s">
        <v>162</v>
      </c>
      <c r="H177" s="24">
        <v>103401900</v>
      </c>
      <c r="I177" s="24">
        <v>5176200</v>
      </c>
      <c r="J177" s="23" t="s">
        <v>235</v>
      </c>
      <c r="K177" s="25" t="s">
        <v>235</v>
      </c>
      <c r="L177" s="25" t="s">
        <v>235</v>
      </c>
      <c r="M177" s="26">
        <v>238</v>
      </c>
      <c r="N177" s="23" t="s">
        <v>256</v>
      </c>
      <c r="P177" s="23">
        <v>191</v>
      </c>
      <c r="Q177" s="23">
        <v>132</v>
      </c>
      <c r="R177" s="25">
        <f t="shared" si="60"/>
        <v>54145</v>
      </c>
      <c r="S177" s="25">
        <f t="shared" si="61"/>
        <v>108290000</v>
      </c>
      <c r="T177" s="25">
        <f t="shared" si="62"/>
        <v>2165800</v>
      </c>
      <c r="U177" s="25" t="s">
        <v>235</v>
      </c>
      <c r="V177" s="25" t="s">
        <v>235</v>
      </c>
      <c r="W177" s="25">
        <f t="shared" si="56"/>
        <v>51700.95</v>
      </c>
      <c r="X177" s="25">
        <f t="shared" si="57"/>
        <v>129405</v>
      </c>
      <c r="Y177" s="25"/>
      <c r="Z177" s="23" t="s">
        <v>235</v>
      </c>
      <c r="AA177" s="23" t="s">
        <v>235</v>
      </c>
      <c r="AB177" s="27">
        <f t="shared" si="58"/>
        <v>95.486102133160955</v>
      </c>
      <c r="AC177" s="27">
        <f t="shared" si="59"/>
        <v>238.99713731646503</v>
      </c>
      <c r="AD177" s="23" t="s">
        <v>210</v>
      </c>
    </row>
    <row r="178" spans="1:40" s="23" customFormat="1" ht="14.4" customHeight="1" x14ac:dyDescent="0.25">
      <c r="A178" s="2">
        <v>175</v>
      </c>
      <c r="B178" s="23">
        <v>10590</v>
      </c>
      <c r="C178" s="23" t="s">
        <v>119</v>
      </c>
      <c r="D178" s="23">
        <v>1775</v>
      </c>
      <c r="E178" s="23" t="s">
        <v>246</v>
      </c>
      <c r="F178" s="23">
        <v>484</v>
      </c>
      <c r="G178" s="23" t="s">
        <v>162</v>
      </c>
      <c r="H178" s="24">
        <v>109096200</v>
      </c>
      <c r="I178" s="24">
        <v>5579760</v>
      </c>
      <c r="J178" s="23" t="s">
        <v>157</v>
      </c>
      <c r="K178" s="25">
        <v>40037437</v>
      </c>
      <c r="L178" s="25">
        <v>1221083</v>
      </c>
      <c r="M178" s="26">
        <v>335</v>
      </c>
      <c r="N178" s="23" t="s">
        <v>256</v>
      </c>
      <c r="O178" s="23">
        <v>371</v>
      </c>
      <c r="P178" s="23">
        <v>191</v>
      </c>
      <c r="Q178" s="23">
        <v>132</v>
      </c>
      <c r="R178" s="25">
        <f t="shared" si="60"/>
        <v>76212.5</v>
      </c>
      <c r="S178" s="25">
        <f t="shared" si="61"/>
        <v>152425000</v>
      </c>
      <c r="T178" s="25">
        <f t="shared" si="62"/>
        <v>3048500</v>
      </c>
      <c r="U178" s="25">
        <f>SUM(K178/2000)</f>
        <v>20018.718499999999</v>
      </c>
      <c r="V178" s="25">
        <f>SUM(L178/40)</f>
        <v>30527.075000000001</v>
      </c>
      <c r="W178" s="25">
        <f t="shared" si="56"/>
        <v>54548.1</v>
      </c>
      <c r="X178" s="25">
        <f t="shared" si="57"/>
        <v>139494</v>
      </c>
      <c r="Y178" s="25">
        <f>U178+W178</f>
        <v>74566.818499999994</v>
      </c>
      <c r="Z178" s="27">
        <f>(W178/(U178+W178))*100</f>
        <v>73.153315505877458</v>
      </c>
      <c r="AA178" s="27">
        <f>(X178/(V178+X178))*100</f>
        <v>82.045122935494902</v>
      </c>
      <c r="AB178" s="27">
        <f t="shared" si="58"/>
        <v>71.573691979662129</v>
      </c>
      <c r="AC178" s="27">
        <f t="shared" si="59"/>
        <v>183.03296703296704</v>
      </c>
      <c r="AD178" s="23" t="s">
        <v>217</v>
      </c>
    </row>
    <row r="179" spans="1:40" s="23" customFormat="1" ht="14.4" customHeight="1" x14ac:dyDescent="0.25">
      <c r="A179" s="2">
        <v>176</v>
      </c>
      <c r="B179" s="23">
        <v>11180</v>
      </c>
      <c r="C179" s="23" t="s">
        <v>109</v>
      </c>
      <c r="D179" s="23">
        <v>1775</v>
      </c>
      <c r="E179" s="23" t="s">
        <v>246</v>
      </c>
      <c r="F179" s="23">
        <v>272</v>
      </c>
      <c r="G179" s="23" t="s">
        <v>162</v>
      </c>
      <c r="H179" s="24">
        <v>58607400</v>
      </c>
      <c r="I179" s="24">
        <v>2918160</v>
      </c>
      <c r="J179" s="23" t="s">
        <v>235</v>
      </c>
      <c r="K179" s="25" t="s">
        <v>235</v>
      </c>
      <c r="L179" s="25" t="s">
        <v>235</v>
      </c>
      <c r="M179" s="26">
        <v>127</v>
      </c>
      <c r="N179" s="23" t="s">
        <v>232</v>
      </c>
      <c r="P179" s="23">
        <v>155</v>
      </c>
      <c r="Q179" s="23">
        <v>103</v>
      </c>
      <c r="R179" s="25">
        <f t="shared" si="60"/>
        <v>22923.5</v>
      </c>
      <c r="S179" s="25">
        <f t="shared" si="61"/>
        <v>45847000</v>
      </c>
      <c r="T179" s="25">
        <f t="shared" si="62"/>
        <v>916940</v>
      </c>
      <c r="U179" s="25" t="s">
        <v>235</v>
      </c>
      <c r="V179" s="25" t="s">
        <v>235</v>
      </c>
      <c r="W179" s="25">
        <f t="shared" si="56"/>
        <v>29303.7</v>
      </c>
      <c r="X179" s="25">
        <f t="shared" si="57"/>
        <v>72954</v>
      </c>
      <c r="Y179" s="25"/>
      <c r="Z179" s="23" t="s">
        <v>235</v>
      </c>
      <c r="AA179" s="23" t="s">
        <v>235</v>
      </c>
      <c r="AB179" s="27">
        <f t="shared" si="58"/>
        <v>127.83257355988395</v>
      </c>
      <c r="AC179" s="27">
        <f t="shared" si="59"/>
        <v>318.24983095949568</v>
      </c>
      <c r="AD179" s="23" t="s">
        <v>199</v>
      </c>
    </row>
    <row r="180" spans="1:40" s="23" customFormat="1" ht="14.4" customHeight="1" x14ac:dyDescent="0.25">
      <c r="A180" s="2">
        <v>177</v>
      </c>
      <c r="B180" s="23">
        <v>10591</v>
      </c>
      <c r="C180" s="23" t="s">
        <v>119</v>
      </c>
      <c r="D180" s="23">
        <v>1777</v>
      </c>
      <c r="E180" s="23" t="s">
        <v>246</v>
      </c>
      <c r="F180" s="23">
        <v>484</v>
      </c>
      <c r="G180" s="23" t="s">
        <v>162</v>
      </c>
      <c r="H180" s="24">
        <v>103901400</v>
      </c>
      <c r="I180" s="24">
        <v>5211600</v>
      </c>
      <c r="J180" s="23" t="s">
        <v>235</v>
      </c>
      <c r="K180" s="25" t="s">
        <v>235</v>
      </c>
      <c r="L180" s="25" t="s">
        <v>235</v>
      </c>
      <c r="M180" s="26">
        <v>303</v>
      </c>
      <c r="N180" s="23" t="s">
        <v>12</v>
      </c>
      <c r="O180" s="23">
        <v>279</v>
      </c>
      <c r="P180" s="23">
        <v>130</v>
      </c>
      <c r="Q180" s="23">
        <v>117</v>
      </c>
      <c r="R180" s="25">
        <f t="shared" si="60"/>
        <v>55146</v>
      </c>
      <c r="S180" s="25">
        <f t="shared" si="61"/>
        <v>110292000</v>
      </c>
      <c r="T180" s="25">
        <f t="shared" si="62"/>
        <v>2205840</v>
      </c>
      <c r="U180" s="25" t="s">
        <v>235</v>
      </c>
      <c r="V180" s="25" t="s">
        <v>235</v>
      </c>
      <c r="W180" s="25">
        <f t="shared" si="56"/>
        <v>51950.7</v>
      </c>
      <c r="X180" s="25">
        <f t="shared" si="57"/>
        <v>130290</v>
      </c>
      <c r="Y180" s="25"/>
      <c r="Z180" s="23" t="s">
        <v>235</v>
      </c>
      <c r="AA180" s="23" t="s">
        <v>235</v>
      </c>
      <c r="AB180" s="27">
        <f t="shared" si="58"/>
        <v>94.205744750299203</v>
      </c>
      <c r="AC180" s="27">
        <f t="shared" si="59"/>
        <v>236.26373626373626</v>
      </c>
      <c r="AD180" s="23" t="s">
        <v>211</v>
      </c>
    </row>
    <row r="181" spans="1:40" s="23" customFormat="1" ht="14.4" customHeight="1" x14ac:dyDescent="0.25">
      <c r="A181" s="2">
        <v>178</v>
      </c>
      <c r="B181" s="23">
        <v>11126</v>
      </c>
      <c r="C181" s="23" t="s">
        <v>131</v>
      </c>
      <c r="D181" s="23">
        <v>1777</v>
      </c>
      <c r="E181" s="23" t="s">
        <v>246</v>
      </c>
      <c r="G181" s="23" t="s">
        <v>162</v>
      </c>
      <c r="H181" s="24">
        <v>179902200</v>
      </c>
      <c r="I181" s="24">
        <v>8376120</v>
      </c>
      <c r="J181" s="23" t="s">
        <v>235</v>
      </c>
      <c r="K181" s="25" t="s">
        <v>235</v>
      </c>
      <c r="L181" s="25" t="s">
        <v>235</v>
      </c>
      <c r="M181" s="26">
        <v>325</v>
      </c>
      <c r="N181" s="23" t="s">
        <v>231</v>
      </c>
      <c r="O181" s="23">
        <v>216</v>
      </c>
      <c r="P181" s="23">
        <v>168</v>
      </c>
      <c r="Q181" s="23">
        <v>83</v>
      </c>
      <c r="R181" s="25">
        <f t="shared" si="60"/>
        <v>54275</v>
      </c>
      <c r="S181" s="25">
        <f t="shared" si="61"/>
        <v>108550000</v>
      </c>
      <c r="T181" s="25">
        <f t="shared" si="62"/>
        <v>2171000</v>
      </c>
      <c r="U181" s="25" t="s">
        <v>235</v>
      </c>
      <c r="V181" s="25" t="s">
        <v>235</v>
      </c>
      <c r="W181" s="25">
        <f t="shared" si="56"/>
        <v>89951.1</v>
      </c>
      <c r="X181" s="25">
        <f t="shared" si="57"/>
        <v>209403</v>
      </c>
      <c r="Y181" s="25"/>
      <c r="Z181" s="23" t="s">
        <v>235</v>
      </c>
      <c r="AA181" s="23" t="s">
        <v>235</v>
      </c>
      <c r="AB181" s="27">
        <f t="shared" si="58"/>
        <v>165.73210502072777</v>
      </c>
      <c r="AC181" s="27">
        <f t="shared" si="59"/>
        <v>385.81851681252874</v>
      </c>
      <c r="AD181" s="23" t="s">
        <v>230</v>
      </c>
    </row>
    <row r="182" spans="1:40" s="23" customFormat="1" ht="14.4" customHeight="1" x14ac:dyDescent="0.25">
      <c r="A182" s="2">
        <v>179</v>
      </c>
      <c r="B182" s="23">
        <v>11210</v>
      </c>
      <c r="C182" s="23" t="s">
        <v>113</v>
      </c>
      <c r="D182" s="23">
        <v>1778</v>
      </c>
      <c r="E182" s="23" t="s">
        <v>246</v>
      </c>
      <c r="G182" s="23" t="s">
        <v>162</v>
      </c>
      <c r="H182" s="24">
        <v>76860000</v>
      </c>
      <c r="I182" s="24">
        <v>1800720</v>
      </c>
      <c r="J182" s="23" t="s">
        <v>147</v>
      </c>
      <c r="K182" s="25">
        <v>5068440</v>
      </c>
      <c r="L182" s="25">
        <v>91260</v>
      </c>
      <c r="M182" s="26">
        <v>246</v>
      </c>
      <c r="N182" s="23" t="s">
        <v>12</v>
      </c>
      <c r="P182" s="23">
        <v>130</v>
      </c>
      <c r="Q182" s="23">
        <v>117</v>
      </c>
      <c r="R182" s="25">
        <f t="shared" si="60"/>
        <v>44772</v>
      </c>
      <c r="S182" s="25">
        <f t="shared" si="61"/>
        <v>89544000</v>
      </c>
      <c r="T182" s="25">
        <f t="shared" si="62"/>
        <v>1790880</v>
      </c>
      <c r="U182" s="25">
        <f>SUM(K182/2000)</f>
        <v>2534.2199999999998</v>
      </c>
      <c r="V182" s="25">
        <f>SUM(L182/40)</f>
        <v>2281.5</v>
      </c>
      <c r="W182" s="25">
        <f t="shared" si="56"/>
        <v>38430</v>
      </c>
      <c r="X182" s="25">
        <f t="shared" si="57"/>
        <v>45018</v>
      </c>
      <c r="Y182" s="25">
        <f>U182+W182</f>
        <v>40964.22</v>
      </c>
      <c r="Z182" s="27">
        <f>(W182/(U182+W182))*100</f>
        <v>93.813576823872154</v>
      </c>
      <c r="AA182" s="27">
        <f>(X182/(V182+X182))*100</f>
        <v>95.176481780991338</v>
      </c>
      <c r="AB182" s="27">
        <f t="shared" si="58"/>
        <v>85.834896810506564</v>
      </c>
      <c r="AC182" s="27">
        <f t="shared" si="59"/>
        <v>100.54945054945054</v>
      </c>
      <c r="AD182" s="23" t="s">
        <v>203</v>
      </c>
    </row>
    <row r="183" spans="1:40" s="23" customFormat="1" ht="14.4" customHeight="1" x14ac:dyDescent="0.25">
      <c r="A183" s="2">
        <v>180</v>
      </c>
      <c r="B183" s="23">
        <v>10666</v>
      </c>
      <c r="C183" s="23" t="s">
        <v>122</v>
      </c>
      <c r="D183" s="23">
        <v>1780</v>
      </c>
      <c r="E183" s="23" t="s">
        <v>246</v>
      </c>
      <c r="F183" s="23">
        <v>449</v>
      </c>
      <c r="G183" s="23" t="s">
        <v>162</v>
      </c>
      <c r="H183" s="24">
        <v>101304000</v>
      </c>
      <c r="I183" s="24">
        <v>5027520</v>
      </c>
      <c r="J183" s="23" t="s">
        <v>151</v>
      </c>
      <c r="K183" s="25">
        <v>31712672</v>
      </c>
      <c r="L183" s="25">
        <v>725668</v>
      </c>
      <c r="M183" s="26">
        <v>373</v>
      </c>
      <c r="N183" s="23" t="s">
        <v>256</v>
      </c>
      <c r="P183" s="23">
        <v>191</v>
      </c>
      <c r="Q183" s="23">
        <v>132</v>
      </c>
      <c r="R183" s="25">
        <f t="shared" si="60"/>
        <v>84857.5</v>
      </c>
      <c r="S183" s="25">
        <f t="shared" si="61"/>
        <v>169715000</v>
      </c>
      <c r="T183" s="25">
        <f t="shared" si="62"/>
        <v>3394300</v>
      </c>
      <c r="U183" s="25">
        <f>SUM(K183/2000)</f>
        <v>15856.335999999999</v>
      </c>
      <c r="V183" s="25">
        <f>SUM(L183/40)</f>
        <v>18141.7</v>
      </c>
      <c r="W183" s="25">
        <f t="shared" si="56"/>
        <v>50652</v>
      </c>
      <c r="X183" s="25">
        <f t="shared" si="57"/>
        <v>125688</v>
      </c>
      <c r="Y183" s="25">
        <f>U183+W183</f>
        <v>66508.335999999996</v>
      </c>
      <c r="Z183" s="27">
        <f>(W183/(U183+W183))*100</f>
        <v>76.158874280060175</v>
      </c>
      <c r="AA183" s="27">
        <f>(X183/(V183+X183))*100</f>
        <v>87.386680219732085</v>
      </c>
      <c r="AB183" s="27">
        <f t="shared" si="58"/>
        <v>59.690657867601573</v>
      </c>
      <c r="AC183" s="27">
        <f t="shared" si="59"/>
        <v>148.11654833102554</v>
      </c>
      <c r="AD183" s="23" t="s">
        <v>215</v>
      </c>
    </row>
    <row r="184" spans="1:40" s="23" customFormat="1" ht="14.4" customHeight="1" x14ac:dyDescent="0.25">
      <c r="A184" s="2">
        <v>181</v>
      </c>
      <c r="B184" s="23">
        <v>10913</v>
      </c>
      <c r="C184" s="23" t="s">
        <v>117</v>
      </c>
      <c r="D184" s="23">
        <v>1785</v>
      </c>
      <c r="E184" s="23" t="s">
        <v>246</v>
      </c>
      <c r="F184" s="23">
        <v>374</v>
      </c>
      <c r="G184" s="23" t="s">
        <v>162</v>
      </c>
      <c r="H184" s="24">
        <v>101304000</v>
      </c>
      <c r="I184" s="24">
        <v>5027520</v>
      </c>
      <c r="J184" s="23" t="s">
        <v>235</v>
      </c>
      <c r="K184" s="25" t="s">
        <v>235</v>
      </c>
      <c r="L184" s="25" t="s">
        <v>235</v>
      </c>
      <c r="M184" s="26">
        <v>215</v>
      </c>
      <c r="N184" s="23" t="s">
        <v>12</v>
      </c>
      <c r="O184" s="23">
        <v>458</v>
      </c>
      <c r="P184" s="23">
        <v>147</v>
      </c>
      <c r="Q184" s="23">
        <v>95</v>
      </c>
      <c r="R184" s="25">
        <f t="shared" si="60"/>
        <v>36227.5</v>
      </c>
      <c r="S184" s="25">
        <f t="shared" si="61"/>
        <v>72455000</v>
      </c>
      <c r="T184" s="25">
        <f t="shared" si="62"/>
        <v>1449100</v>
      </c>
      <c r="U184" s="25" t="s">
        <v>235</v>
      </c>
      <c r="V184" s="25" t="s">
        <v>235</v>
      </c>
      <c r="W184" s="25">
        <f t="shared" si="56"/>
        <v>50652</v>
      </c>
      <c r="X184" s="25">
        <f t="shared" si="57"/>
        <v>125688</v>
      </c>
      <c r="Y184" s="25"/>
      <c r="Z184" s="23" t="s">
        <v>235</v>
      </c>
      <c r="AA184" s="23" t="s">
        <v>235</v>
      </c>
      <c r="AB184" s="27">
        <f t="shared" si="58"/>
        <v>139.81643778897245</v>
      </c>
      <c r="AC184" s="27">
        <f t="shared" si="59"/>
        <v>346.94085984404114</v>
      </c>
      <c r="AD184" s="23" t="s">
        <v>208</v>
      </c>
    </row>
    <row r="185" spans="1:40" ht="14.4" customHeight="1" x14ac:dyDescent="0.25">
      <c r="A185" s="2">
        <v>182</v>
      </c>
      <c r="B185" s="2">
        <v>11056</v>
      </c>
      <c r="C185" s="2" t="s">
        <v>121</v>
      </c>
      <c r="D185" s="2">
        <v>1787</v>
      </c>
      <c r="E185" s="2" t="s">
        <v>246</v>
      </c>
      <c r="F185" s="2">
        <v>475</v>
      </c>
      <c r="G185" s="2" t="s">
        <v>162</v>
      </c>
      <c r="H185" s="13">
        <v>108751800</v>
      </c>
      <c r="I185" s="13">
        <v>5306280</v>
      </c>
      <c r="J185" s="2" t="s">
        <v>153</v>
      </c>
      <c r="K185" s="6">
        <v>18639635</v>
      </c>
      <c r="L185" s="6">
        <v>486846</v>
      </c>
      <c r="M185" s="8">
        <v>386</v>
      </c>
      <c r="N185" s="2" t="s">
        <v>12</v>
      </c>
      <c r="P185" s="2">
        <v>147</v>
      </c>
      <c r="Q185" s="2">
        <v>95</v>
      </c>
      <c r="R185" s="6">
        <f t="shared" si="60"/>
        <v>65041</v>
      </c>
      <c r="S185" s="6">
        <f t="shared" si="61"/>
        <v>130082000</v>
      </c>
      <c r="T185" s="6">
        <f t="shared" si="62"/>
        <v>2601640</v>
      </c>
      <c r="U185" s="6">
        <f>SUM(K185/2000)</f>
        <v>9319.8174999999992</v>
      </c>
      <c r="V185" s="6">
        <f>SUM(L185/40)</f>
        <v>12171.15</v>
      </c>
      <c r="W185" s="6">
        <f t="shared" si="56"/>
        <v>54375.9</v>
      </c>
      <c r="X185" s="6">
        <f t="shared" si="57"/>
        <v>132657</v>
      </c>
      <c r="Y185" s="6">
        <f>U185+W185</f>
        <v>63695.717499999999</v>
      </c>
      <c r="Z185" s="7">
        <f>(W185/(U185+W185))*100</f>
        <v>85.368219613822546</v>
      </c>
      <c r="AA185" s="7">
        <f>(X185/(V185+X185))*100</f>
        <v>91.596143429298792</v>
      </c>
      <c r="AB185" s="7">
        <f t="shared" si="58"/>
        <v>83.602496886579232</v>
      </c>
      <c r="AC185" s="7">
        <f t="shared" si="59"/>
        <v>203.95904122015344</v>
      </c>
      <c r="AD185" s="2" t="s">
        <v>214</v>
      </c>
    </row>
    <row r="186" spans="1:40" ht="14.4" customHeight="1" x14ac:dyDescent="0.25">
      <c r="A186" s="2">
        <v>183</v>
      </c>
      <c r="B186" s="2">
        <v>11182</v>
      </c>
      <c r="C186" s="2" t="s">
        <v>123</v>
      </c>
      <c r="D186" s="2">
        <v>1789</v>
      </c>
      <c r="E186" s="2" t="s">
        <v>246</v>
      </c>
      <c r="F186" s="2">
        <v>497</v>
      </c>
      <c r="G186" s="2" t="s">
        <v>162</v>
      </c>
      <c r="H186" s="13">
        <v>118536000</v>
      </c>
      <c r="I186" s="13">
        <v>5810400</v>
      </c>
      <c r="J186" s="2" t="s">
        <v>158</v>
      </c>
      <c r="K186" s="6">
        <v>33297547</v>
      </c>
      <c r="L186" s="6">
        <v>326114</v>
      </c>
      <c r="M186" s="8">
        <v>270</v>
      </c>
      <c r="N186" s="2" t="s">
        <v>12</v>
      </c>
      <c r="P186" s="2">
        <v>147</v>
      </c>
      <c r="Q186" s="2">
        <v>95</v>
      </c>
      <c r="R186" s="6">
        <f t="shared" si="60"/>
        <v>45495</v>
      </c>
      <c r="S186" s="6">
        <f t="shared" si="61"/>
        <v>90990000</v>
      </c>
      <c r="T186" s="6">
        <f t="shared" si="62"/>
        <v>1819800</v>
      </c>
      <c r="U186" s="6">
        <f>SUM(K186/2000)</f>
        <v>16648.773499999999</v>
      </c>
      <c r="V186" s="6">
        <f>SUM(L186/40)</f>
        <v>8152.85</v>
      </c>
      <c r="W186" s="6">
        <f t="shared" si="56"/>
        <v>59268</v>
      </c>
      <c r="X186" s="6">
        <f t="shared" si="57"/>
        <v>145260</v>
      </c>
      <c r="Y186" s="6">
        <f>U186+W186</f>
        <v>75916.773499999996</v>
      </c>
      <c r="Z186" s="7">
        <f>(W186/(U186+W186))*100</f>
        <v>78.069703528693836</v>
      </c>
      <c r="AA186" s="7">
        <f>(X186/(V186+X186))*100</f>
        <v>94.685679850155964</v>
      </c>
      <c r="AB186" s="7">
        <f t="shared" si="58"/>
        <v>130.27365644576327</v>
      </c>
      <c r="AC186" s="7">
        <f t="shared" si="59"/>
        <v>319.28783382789317</v>
      </c>
      <c r="AD186" s="2" t="s">
        <v>218</v>
      </c>
    </row>
    <row r="187" spans="1:40" customFormat="1" ht="14.4" x14ac:dyDescent="0.3">
      <c r="A187" s="2">
        <v>184</v>
      </c>
      <c r="B187" s="2">
        <v>11057</v>
      </c>
      <c r="C187" s="2" t="s">
        <v>121</v>
      </c>
      <c r="D187" s="2">
        <v>1790</v>
      </c>
      <c r="E187" s="2" t="s">
        <v>246</v>
      </c>
      <c r="F187" s="2">
        <v>475</v>
      </c>
      <c r="G187" s="2" t="s">
        <v>162</v>
      </c>
      <c r="H187" s="13">
        <v>131136000</v>
      </c>
      <c r="I187" s="13">
        <v>6105600</v>
      </c>
      <c r="J187" s="2" t="s">
        <v>235</v>
      </c>
      <c r="K187" s="6" t="s">
        <v>235</v>
      </c>
      <c r="L187" s="6" t="s">
        <v>235</v>
      </c>
      <c r="M187" s="8">
        <v>266</v>
      </c>
      <c r="N187" s="2" t="s">
        <v>231</v>
      </c>
      <c r="O187" s="2"/>
      <c r="P187" s="2">
        <v>168</v>
      </c>
      <c r="Q187" s="2">
        <v>83</v>
      </c>
      <c r="R187" s="6">
        <f t="shared" si="60"/>
        <v>44422</v>
      </c>
      <c r="S187" s="6">
        <f t="shared" si="61"/>
        <v>88844000</v>
      </c>
      <c r="T187" s="6">
        <f t="shared" si="62"/>
        <v>1776880</v>
      </c>
      <c r="U187" s="6" t="s">
        <v>235</v>
      </c>
      <c r="V187" s="6" t="s">
        <v>235</v>
      </c>
      <c r="W187" s="6">
        <f t="shared" si="56"/>
        <v>65568</v>
      </c>
      <c r="X187" s="6">
        <f t="shared" si="57"/>
        <v>152640</v>
      </c>
      <c r="Y187" s="6"/>
      <c r="Z187" s="2" t="s">
        <v>235</v>
      </c>
      <c r="AA187" s="2" t="s">
        <v>235</v>
      </c>
      <c r="AB187" s="7">
        <f t="shared" si="58"/>
        <v>147.60253928233757</v>
      </c>
      <c r="AC187" s="7">
        <f t="shared" si="59"/>
        <v>343.61352483003913</v>
      </c>
      <c r="AD187" s="2" t="s">
        <v>226</v>
      </c>
      <c r="AE187" s="2"/>
      <c r="AF187" s="2"/>
      <c r="AG187" s="2"/>
      <c r="AH187" s="2"/>
      <c r="AI187" s="2"/>
      <c r="AJ187" s="2"/>
      <c r="AK187" s="2"/>
      <c r="AL187" s="2"/>
      <c r="AM187" s="20"/>
      <c r="AN187" s="21"/>
    </row>
    <row r="188" spans="1:40" customFormat="1" ht="14.4" x14ac:dyDescent="0.3">
      <c r="A188" s="2">
        <v>185</v>
      </c>
      <c r="B188" s="2">
        <v>10463</v>
      </c>
      <c r="C188" s="2" t="s">
        <v>120</v>
      </c>
      <c r="D188" s="2">
        <v>1792</v>
      </c>
      <c r="E188" s="2" t="s">
        <v>246</v>
      </c>
      <c r="F188" s="2"/>
      <c r="G188" s="2" t="s">
        <v>162</v>
      </c>
      <c r="H188" s="13">
        <v>110340000</v>
      </c>
      <c r="I188" s="13">
        <v>5428800</v>
      </c>
      <c r="J188" s="2" t="s">
        <v>235</v>
      </c>
      <c r="K188" s="6" t="s">
        <v>235</v>
      </c>
      <c r="L188" s="6" t="s">
        <v>235</v>
      </c>
      <c r="M188" s="8">
        <v>226</v>
      </c>
      <c r="N188" s="2" t="s">
        <v>256</v>
      </c>
      <c r="O188" s="2"/>
      <c r="P188" s="2">
        <v>130</v>
      </c>
      <c r="Q188" s="2">
        <v>96</v>
      </c>
      <c r="R188" s="6">
        <f t="shared" si="60"/>
        <v>36386</v>
      </c>
      <c r="S188" s="6">
        <f t="shared" si="61"/>
        <v>72772000</v>
      </c>
      <c r="T188" s="6">
        <f t="shared" si="62"/>
        <v>1455440</v>
      </c>
      <c r="U188" s="6" t="s">
        <v>235</v>
      </c>
      <c r="V188" s="6" t="s">
        <v>235</v>
      </c>
      <c r="W188" s="6">
        <f t="shared" si="56"/>
        <v>55170</v>
      </c>
      <c r="X188" s="6">
        <f t="shared" si="57"/>
        <v>135720</v>
      </c>
      <c r="Y188" s="6"/>
      <c r="Z188" s="2" t="s">
        <v>235</v>
      </c>
      <c r="AA188" s="2" t="s">
        <v>235</v>
      </c>
      <c r="AB188" s="7">
        <f t="shared" si="58"/>
        <v>151.62425108558239</v>
      </c>
      <c r="AC188" s="7">
        <f t="shared" si="59"/>
        <v>373.00060462815367</v>
      </c>
      <c r="AD188" s="2" t="s">
        <v>213</v>
      </c>
      <c r="AE188" s="2"/>
      <c r="AF188" s="2"/>
      <c r="AG188" s="2"/>
      <c r="AH188" s="2"/>
      <c r="AI188" s="2"/>
      <c r="AJ188" s="2"/>
      <c r="AK188" s="2"/>
      <c r="AL188" s="2"/>
      <c r="AM188" s="20"/>
      <c r="AN188" s="21"/>
    </row>
    <row r="189" spans="1:40" customFormat="1" ht="14.4" x14ac:dyDescent="0.3">
      <c r="A189" s="2">
        <v>186</v>
      </c>
      <c r="B189" s="2">
        <v>11183</v>
      </c>
      <c r="C189" s="2" t="s">
        <v>123</v>
      </c>
      <c r="D189" s="2">
        <v>1793</v>
      </c>
      <c r="E189" s="2" t="s">
        <v>246</v>
      </c>
      <c r="F189" s="2">
        <v>497</v>
      </c>
      <c r="G189" s="2" t="s">
        <v>162</v>
      </c>
      <c r="H189" s="13">
        <v>119796000</v>
      </c>
      <c r="I189" s="13">
        <v>5839920</v>
      </c>
      <c r="J189" s="2" t="s">
        <v>155</v>
      </c>
      <c r="K189" s="6">
        <v>17798708</v>
      </c>
      <c r="L189" s="6">
        <v>303794</v>
      </c>
      <c r="M189" s="8">
        <v>174</v>
      </c>
      <c r="N189" s="2" t="s">
        <v>256</v>
      </c>
      <c r="O189" s="2"/>
      <c r="P189" s="2">
        <v>130</v>
      </c>
      <c r="Q189" s="2">
        <v>96</v>
      </c>
      <c r="R189" s="6">
        <f t="shared" si="60"/>
        <v>28014</v>
      </c>
      <c r="S189" s="6">
        <f t="shared" si="61"/>
        <v>56028000</v>
      </c>
      <c r="T189" s="6">
        <f t="shared" si="62"/>
        <v>1120560</v>
      </c>
      <c r="U189" s="6">
        <f>SUM(K189/2000)</f>
        <v>8899.3539999999994</v>
      </c>
      <c r="V189" s="6">
        <f>SUM(L189/40)</f>
        <v>7594.85</v>
      </c>
      <c r="W189" s="6">
        <f t="shared" si="56"/>
        <v>59898</v>
      </c>
      <c r="X189" s="6">
        <f t="shared" si="57"/>
        <v>145998</v>
      </c>
      <c r="Y189" s="6">
        <f>U189+W189</f>
        <v>68797.353999999992</v>
      </c>
      <c r="Z189" s="7">
        <f>(W189/(U189+W189))*100</f>
        <v>87.064394947514998</v>
      </c>
      <c r="AA189" s="7">
        <f>(X189/(V189+X189))*100</f>
        <v>95.055206020332321</v>
      </c>
      <c r="AB189" s="7">
        <f t="shared" si="58"/>
        <v>213.81452131077316</v>
      </c>
      <c r="AC189" s="7">
        <f t="shared" si="59"/>
        <v>521.16084814735495</v>
      </c>
      <c r="AD189" s="2" t="s">
        <v>216</v>
      </c>
      <c r="AE189" s="2"/>
      <c r="AF189" s="2"/>
      <c r="AG189" s="2"/>
      <c r="AH189" s="2"/>
      <c r="AI189" s="2"/>
      <c r="AJ189" s="2"/>
      <c r="AK189" s="2"/>
      <c r="AL189" s="2"/>
      <c r="AM189" s="20"/>
      <c r="AN189" s="21"/>
    </row>
    <row r="190" spans="1:40" customFormat="1" ht="14.4" x14ac:dyDescent="0.3">
      <c r="A190" s="2">
        <v>187</v>
      </c>
      <c r="B190" s="2">
        <v>11058</v>
      </c>
      <c r="C190" s="2" t="s">
        <v>121</v>
      </c>
      <c r="D190" s="2">
        <v>1795</v>
      </c>
      <c r="E190" s="2" t="s">
        <v>246</v>
      </c>
      <c r="F190" s="2">
        <v>475</v>
      </c>
      <c r="G190" s="2" t="s">
        <v>162</v>
      </c>
      <c r="H190" s="13">
        <v>131136000</v>
      </c>
      <c r="I190" s="13">
        <v>6105600</v>
      </c>
      <c r="J190" s="2" t="s">
        <v>235</v>
      </c>
      <c r="K190" s="6" t="s">
        <v>235</v>
      </c>
      <c r="L190" s="6" t="s">
        <v>235</v>
      </c>
      <c r="M190" s="8">
        <v>367</v>
      </c>
      <c r="N190" s="2" t="s">
        <v>231</v>
      </c>
      <c r="O190" s="2"/>
      <c r="P190" s="2">
        <v>168</v>
      </c>
      <c r="Q190" s="2">
        <v>83</v>
      </c>
      <c r="R190" s="6">
        <f t="shared" si="60"/>
        <v>61289</v>
      </c>
      <c r="S190" s="6">
        <f t="shared" si="61"/>
        <v>122578000</v>
      </c>
      <c r="T190" s="6">
        <f t="shared" si="62"/>
        <v>2451560</v>
      </c>
      <c r="U190" s="6" t="s">
        <v>235</v>
      </c>
      <c r="V190" s="6" t="s">
        <v>235</v>
      </c>
      <c r="W190" s="6">
        <f t="shared" si="56"/>
        <v>65568</v>
      </c>
      <c r="X190" s="6">
        <f t="shared" si="57"/>
        <v>152640</v>
      </c>
      <c r="Y190" s="6"/>
      <c r="Z190" s="2" t="s">
        <v>235</v>
      </c>
      <c r="AA190" s="2" t="s">
        <v>235</v>
      </c>
      <c r="AB190" s="7">
        <f t="shared" si="58"/>
        <v>106.98167697302942</v>
      </c>
      <c r="AC190" s="7">
        <f t="shared" si="59"/>
        <v>249.04958475419733</v>
      </c>
      <c r="AD190" s="2" t="s">
        <v>227</v>
      </c>
      <c r="AE190" s="2"/>
      <c r="AF190" s="2"/>
      <c r="AG190" s="2"/>
      <c r="AH190" s="2"/>
      <c r="AI190" s="2"/>
      <c r="AJ190" s="2"/>
      <c r="AK190" s="2"/>
      <c r="AL190" s="2"/>
      <c r="AM190" s="20"/>
      <c r="AN190" s="21"/>
    </row>
    <row r="192" spans="1:40" x14ac:dyDescent="0.25">
      <c r="AB192" s="7"/>
    </row>
    <row r="193" spans="7:28" ht="14.4" x14ac:dyDescent="0.3">
      <c r="G193" s="22"/>
      <c r="H193" s="22"/>
      <c r="I193" s="22"/>
      <c r="J193" s="22"/>
      <c r="K193" s="22"/>
      <c r="L193" s="22"/>
      <c r="M193" s="22"/>
      <c r="N193" s="22"/>
      <c r="AB193" s="7"/>
    </row>
    <row r="194" spans="7:28" ht="14.4" x14ac:dyDescent="0.3">
      <c r="G194"/>
      <c r="H194"/>
      <c r="I194"/>
      <c r="J194" s="19"/>
      <c r="K194"/>
      <c r="L194"/>
      <c r="M194"/>
      <c r="N194" s="19"/>
    </row>
    <row r="195" spans="7:28" ht="14.4" x14ac:dyDescent="0.3">
      <c r="G195"/>
      <c r="H195"/>
      <c r="I195"/>
      <c r="J195" s="19"/>
      <c r="K195"/>
      <c r="L195"/>
      <c r="M195"/>
      <c r="N195" s="19"/>
    </row>
    <row r="196" spans="7:28" ht="14.4" x14ac:dyDescent="0.3">
      <c r="G196"/>
      <c r="H196"/>
      <c r="I196"/>
      <c r="J196"/>
      <c r="K196"/>
      <c r="L196"/>
      <c r="M196"/>
      <c r="N196" s="19"/>
    </row>
    <row r="197" spans="7:28" ht="14.4" x14ac:dyDescent="0.3">
      <c r="G197"/>
      <c r="H197"/>
      <c r="I197"/>
      <c r="J197"/>
      <c r="K197"/>
      <c r="L197"/>
      <c r="M197"/>
      <c r="N197" s="19"/>
    </row>
  </sheetData>
  <sortState ref="A2:AF192">
    <sortCondition ref="E3:E192"/>
  </sortState>
  <mergeCells count="2">
    <mergeCell ref="G1:I1"/>
    <mergeCell ref="J1:L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A22" sqref="A22"/>
    </sheetView>
  </sheetViews>
  <sheetFormatPr defaultRowHeight="14.4" x14ac:dyDescent="0.3"/>
  <cols>
    <col min="1" max="1" width="31.88671875" customWidth="1"/>
    <col min="2" max="3" width="9.5546875" style="1" customWidth="1"/>
    <col min="4" max="4" width="10.5546875" style="1" bestFit="1" customWidth="1"/>
    <col min="5" max="5" width="9.5546875" style="1" customWidth="1"/>
    <col min="6" max="7" width="9.5546875" customWidth="1"/>
    <col min="9" max="9" width="11" customWidth="1"/>
  </cols>
  <sheetData>
    <row r="1" spans="1:5" x14ac:dyDescent="0.3">
      <c r="A1" s="9" t="s">
        <v>270</v>
      </c>
    </row>
    <row r="3" spans="1:5" x14ac:dyDescent="0.3">
      <c r="B3" s="1" t="s">
        <v>259</v>
      </c>
      <c r="C3" s="1" t="s">
        <v>260</v>
      </c>
      <c r="D3" s="1" t="s">
        <v>261</v>
      </c>
      <c r="E3" s="1" t="s">
        <v>262</v>
      </c>
    </row>
    <row r="4" spans="1:5" x14ac:dyDescent="0.3">
      <c r="A4" t="s">
        <v>257</v>
      </c>
      <c r="B4" s="1">
        <v>3.8</v>
      </c>
      <c r="C4" s="1">
        <v>53.8</v>
      </c>
      <c r="D4" s="1">
        <v>79</v>
      </c>
    </row>
    <row r="5" spans="1:5" x14ac:dyDescent="0.3">
      <c r="A5" t="s">
        <v>258</v>
      </c>
      <c r="B5" s="1">
        <v>30.7</v>
      </c>
      <c r="C5" s="1">
        <v>88.73</v>
      </c>
      <c r="D5" s="1">
        <v>102.3</v>
      </c>
      <c r="E5" s="1">
        <v>64.599999999999994</v>
      </c>
    </row>
    <row r="7" spans="1:5" x14ac:dyDescent="0.3">
      <c r="A7" t="s">
        <v>266</v>
      </c>
      <c r="B7" s="1">
        <v>0.8</v>
      </c>
    </row>
    <row r="8" spans="1:5" x14ac:dyDescent="0.3">
      <c r="A8" t="s">
        <v>267</v>
      </c>
      <c r="B8" s="1">
        <v>4.8</v>
      </c>
      <c r="C8" s="1">
        <v>44.1</v>
      </c>
      <c r="D8" s="1">
        <v>83.6</v>
      </c>
    </row>
    <row r="9" spans="1:5" x14ac:dyDescent="0.3">
      <c r="A9" t="s">
        <v>268</v>
      </c>
      <c r="B9" s="1">
        <v>24.7</v>
      </c>
      <c r="C9" s="1">
        <v>89.94</v>
      </c>
      <c r="D9" s="1">
        <v>92.9</v>
      </c>
      <c r="E9" s="1">
        <v>64.599999999999994</v>
      </c>
    </row>
    <row r="10" spans="1:5" x14ac:dyDescent="0.3">
      <c r="A10" t="s">
        <v>269</v>
      </c>
      <c r="B10" s="1">
        <v>34.200000000000003</v>
      </c>
      <c r="C10" s="1">
        <v>92.81</v>
      </c>
      <c r="D10" s="1">
        <v>139.30000000000001</v>
      </c>
    </row>
    <row r="18" spans="1:5" x14ac:dyDescent="0.3">
      <c r="A18" s="9"/>
    </row>
    <row r="21" spans="1:5" x14ac:dyDescent="0.3">
      <c r="A21" s="1"/>
      <c r="B21" s="16"/>
      <c r="C21" s="16"/>
      <c r="D21"/>
      <c r="E21"/>
    </row>
    <row r="22" spans="1:5" x14ac:dyDescent="0.3">
      <c r="A22" s="1"/>
      <c r="B22" s="16"/>
      <c r="C22" s="16"/>
      <c r="D22"/>
      <c r="E22"/>
    </row>
    <row r="23" spans="1:5" x14ac:dyDescent="0.3">
      <c r="A23" s="1"/>
      <c r="B23" s="16"/>
      <c r="C23" s="16"/>
      <c r="D23"/>
      <c r="E23"/>
    </row>
    <row r="24" spans="1:5" x14ac:dyDescent="0.3">
      <c r="A24" s="1"/>
      <c r="B24" s="16"/>
      <c r="C24" s="16"/>
    </row>
    <row r="25" spans="1:5" x14ac:dyDescent="0.3">
      <c r="A25" s="1"/>
      <c r="B25" s="16"/>
      <c r="C25" s="16"/>
    </row>
    <row r="26" spans="1:5" x14ac:dyDescent="0.3">
      <c r="A26" s="1"/>
      <c r="B26" s="16"/>
      <c r="C26" s="16"/>
    </row>
    <row r="27" spans="1:5" x14ac:dyDescent="0.3">
      <c r="A27" s="1"/>
      <c r="B27" s="16"/>
      <c r="C27" s="16"/>
    </row>
    <row r="28" spans="1:5" x14ac:dyDescent="0.3">
      <c r="A28" s="1"/>
      <c r="B28" s="16"/>
      <c r="C28" s="16"/>
    </row>
    <row r="29" spans="1:5" x14ac:dyDescent="0.3">
      <c r="A29" s="1"/>
      <c r="B29" s="16"/>
      <c r="C29" s="16"/>
    </row>
    <row r="30" spans="1:5" x14ac:dyDescent="0.3">
      <c r="A30" s="1"/>
      <c r="B30" s="16"/>
      <c r="C30" s="16"/>
    </row>
    <row r="31" spans="1:5" x14ac:dyDescent="0.3">
      <c r="A31" s="1"/>
      <c r="B31" s="16"/>
      <c r="C31" s="16"/>
    </row>
    <row r="32" spans="1:5" x14ac:dyDescent="0.3">
      <c r="A32" s="1"/>
      <c r="B32" s="16"/>
      <c r="C32" s="16"/>
    </row>
    <row r="33" spans="1:3" x14ac:dyDescent="0.3">
      <c r="A33" s="1"/>
      <c r="B33" s="16"/>
      <c r="C33" s="16"/>
    </row>
    <row r="34" spans="1:3" x14ac:dyDescent="0.3">
      <c r="A34" s="1"/>
      <c r="B34" s="16"/>
      <c r="C34" s="16"/>
    </row>
    <row r="35" spans="1:3" x14ac:dyDescent="0.3">
      <c r="A35" s="1"/>
      <c r="B35" s="16"/>
      <c r="C35" s="16"/>
    </row>
    <row r="36" spans="1:3" x14ac:dyDescent="0.3">
      <c r="A36" s="1"/>
      <c r="B36" s="16"/>
      <c r="C36" s="16"/>
    </row>
    <row r="37" spans="1:3" x14ac:dyDescent="0.3">
      <c r="A37" s="1"/>
      <c r="B37" s="16"/>
      <c r="C37" s="16"/>
    </row>
    <row r="38" spans="1:3" x14ac:dyDescent="0.3">
      <c r="A38" s="1"/>
      <c r="B38" s="16"/>
      <c r="C38" s="16"/>
    </row>
    <row r="39" spans="1:3" x14ac:dyDescent="0.3">
      <c r="A39" s="1"/>
      <c r="B39" s="16"/>
      <c r="C39" s="16"/>
    </row>
    <row r="40" spans="1:3" x14ac:dyDescent="0.3">
      <c r="A40" s="1"/>
      <c r="B40" s="16"/>
      <c r="C40" s="16"/>
    </row>
    <row r="41" spans="1:3" x14ac:dyDescent="0.3">
      <c r="A41" s="1"/>
      <c r="B41" s="16"/>
      <c r="C41" s="16"/>
    </row>
    <row r="42" spans="1:3" x14ac:dyDescent="0.3">
      <c r="A42" s="1"/>
      <c r="B42" s="16"/>
      <c r="C42" s="16"/>
    </row>
    <row r="43" spans="1:3" x14ac:dyDescent="0.3">
      <c r="A43" s="1"/>
      <c r="B43" s="16"/>
      <c r="C43" s="16"/>
    </row>
    <row r="44" spans="1:3" x14ac:dyDescent="0.3">
      <c r="A44" s="1"/>
      <c r="B44" s="16"/>
      <c r="C44" s="16"/>
    </row>
    <row r="45" spans="1:3" x14ac:dyDescent="0.3">
      <c r="A45" s="1"/>
      <c r="B45" s="16"/>
      <c r="C45" s="16"/>
    </row>
    <row r="46" spans="1:3" x14ac:dyDescent="0.3">
      <c r="A46" s="1"/>
      <c r="B46" s="16"/>
      <c r="C46" s="16"/>
    </row>
    <row r="47" spans="1:3" x14ac:dyDescent="0.3">
      <c r="A47" s="1"/>
      <c r="B47" s="16"/>
      <c r="C47" s="16"/>
    </row>
    <row r="48" spans="1:3" x14ac:dyDescent="0.3">
      <c r="A48" s="1"/>
      <c r="B48" s="16"/>
      <c r="C48" s="16"/>
    </row>
    <row r="49" spans="1:3" x14ac:dyDescent="0.3">
      <c r="A49" s="1"/>
      <c r="B49" s="16"/>
      <c r="C49" s="16"/>
    </row>
    <row r="50" spans="1:3" x14ac:dyDescent="0.3">
      <c r="A50" s="1"/>
      <c r="B50" s="16"/>
      <c r="C50" s="16"/>
    </row>
    <row r="51" spans="1:3" x14ac:dyDescent="0.3">
      <c r="A51" s="1"/>
      <c r="B51" s="16"/>
      <c r="C51" s="16"/>
    </row>
    <row r="52" spans="1:3" x14ac:dyDescent="0.3">
      <c r="A52" s="1"/>
      <c r="B52" s="16"/>
      <c r="C52" s="16"/>
    </row>
    <row r="53" spans="1:3" x14ac:dyDescent="0.3">
      <c r="A53" s="1"/>
      <c r="B53" s="16"/>
      <c r="C53" s="16"/>
    </row>
    <row r="54" spans="1:3" x14ac:dyDescent="0.3">
      <c r="A54" s="1"/>
      <c r="B54" s="16"/>
      <c r="C54" s="16"/>
    </row>
    <row r="55" spans="1:3" x14ac:dyDescent="0.3">
      <c r="A55" s="1"/>
      <c r="B55" s="16"/>
      <c r="C55" s="16"/>
    </row>
    <row r="56" spans="1:3" x14ac:dyDescent="0.3">
      <c r="A56" s="1"/>
      <c r="B56" s="16"/>
      <c r="C56" s="16"/>
    </row>
    <row r="57" spans="1:3" x14ac:dyDescent="0.3">
      <c r="A57" s="1"/>
      <c r="B57" s="16"/>
      <c r="C57" s="16"/>
    </row>
    <row r="58" spans="1:3" x14ac:dyDescent="0.3">
      <c r="A58" s="1"/>
      <c r="B58" s="16"/>
      <c r="C58" s="1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11" sqref="A11"/>
    </sheetView>
  </sheetViews>
  <sheetFormatPr defaultColWidth="9.109375" defaultRowHeight="13.8" x14ac:dyDescent="0.25"/>
  <cols>
    <col min="1" max="1" width="25.109375" style="10" customWidth="1"/>
    <col min="2" max="2" width="12" style="10" customWidth="1"/>
    <col min="3" max="3" width="9.44140625" style="10" bestFit="1" customWidth="1"/>
    <col min="4" max="16384" width="9.109375" style="10"/>
  </cols>
  <sheetData>
    <row r="1" spans="1:6" x14ac:dyDescent="0.25">
      <c r="A1" s="2" t="s">
        <v>265</v>
      </c>
    </row>
    <row r="3" spans="1:6" x14ac:dyDescent="0.25">
      <c r="A3" s="10" t="s">
        <v>299</v>
      </c>
    </row>
    <row r="5" spans="1:6" ht="14.4" thickBot="1" x14ac:dyDescent="0.3">
      <c r="A5" s="42"/>
      <c r="B5" s="44" t="s">
        <v>305</v>
      </c>
      <c r="C5" s="43" t="s">
        <v>259</v>
      </c>
      <c r="D5" s="43" t="s">
        <v>260</v>
      </c>
      <c r="E5" s="43" t="s">
        <v>261</v>
      </c>
      <c r="F5" s="43" t="s">
        <v>262</v>
      </c>
    </row>
    <row r="6" spans="1:6" ht="14.4" thickTop="1" x14ac:dyDescent="0.25">
      <c r="A6" s="10" t="s">
        <v>12</v>
      </c>
      <c r="B6" s="45">
        <v>30.272446920835822</v>
      </c>
      <c r="C6" s="48">
        <v>0.14000000000000001</v>
      </c>
      <c r="D6" s="49"/>
      <c r="E6" s="49">
        <v>0.99</v>
      </c>
      <c r="F6" s="49">
        <v>0.65</v>
      </c>
    </row>
    <row r="7" spans="1:6" x14ac:dyDescent="0.25">
      <c r="A7" s="10" t="s">
        <v>15</v>
      </c>
      <c r="B7" s="45">
        <v>40.456383529866663</v>
      </c>
      <c r="C7" s="48">
        <v>0.09</v>
      </c>
      <c r="D7" s="49">
        <v>0.64</v>
      </c>
      <c r="E7" s="49">
        <v>0.89</v>
      </c>
      <c r="F7" s="49"/>
    </row>
    <row r="8" spans="1:6" x14ac:dyDescent="0.25">
      <c r="A8" s="10" t="s">
        <v>232</v>
      </c>
      <c r="B8" s="45">
        <v>48.576807431344093</v>
      </c>
      <c r="C8" s="48">
        <v>0.28999999999999998</v>
      </c>
      <c r="D8" s="49">
        <v>0.73</v>
      </c>
      <c r="E8" s="49">
        <v>1.33</v>
      </c>
      <c r="F8" s="49"/>
    </row>
    <row r="9" spans="1:6" ht="14.4" thickBot="1" x14ac:dyDescent="0.3">
      <c r="A9" s="46" t="s">
        <v>304</v>
      </c>
      <c r="B9" s="47">
        <v>111.01511983117648</v>
      </c>
      <c r="C9" s="50">
        <v>0.13</v>
      </c>
      <c r="D9" s="51">
        <v>0.98</v>
      </c>
      <c r="E9" s="51">
        <v>1.1100000000000001</v>
      </c>
      <c r="F9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FULL Appendix </vt:lpstr>
      <vt:lpstr> Figure 2 EREH Paper</vt:lpstr>
      <vt:lpstr>Table 3 EREH Paper</vt:lpstr>
      <vt:lpstr>Figure 1 EREH paper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Frankema, Ewout</dc:creator>
  <cp:lastModifiedBy>Frankema, Ewout</cp:lastModifiedBy>
  <dcterms:created xsi:type="dcterms:W3CDTF">2015-05-18T08:12:13Z</dcterms:created>
  <dcterms:modified xsi:type="dcterms:W3CDTF">2018-03-09T16:36:59Z</dcterms:modified>
</cp:coreProperties>
</file>