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_VIDI PROJECT\PhD project ANGUS\Paper Slave Ship Provisioning\Data slave trade provisioning\"/>
    </mc:Choice>
  </mc:AlternateContent>
  <bookViews>
    <workbookView xWindow="396" yWindow="132" windowWidth="8580" windowHeight="5508"/>
  </bookViews>
  <sheets>
    <sheet name="Full Table" sheetId="8" r:id="rId1"/>
    <sheet name="MCC Africa kcal per d" sheetId="1" r:id="rId2"/>
    <sheet name="RAC Africa kcal per d" sheetId="2" r:id="rId3"/>
    <sheet name="MCC Euro kcal per d" sheetId="3" r:id="rId4"/>
    <sheet name="RAC Euro kcal per d" sheetId="5" r:id="rId5"/>
    <sheet name="English Kcal per d " sheetId="7" r:id="rId6"/>
    <sheet name="Comp. food prices GB-WestAfrica" sheetId="19" r:id="rId7"/>
    <sheet name="Figure 6 EREH paper" sheetId="20" r:id="rId8"/>
    <sheet name="Figure 7 EREH paper" sheetId="22" r:id="rId9"/>
  </sheets>
  <definedNames>
    <definedName name="_xlnm._FilterDatabase" localSheetId="0" hidden="1">'Full Table'!$A$1:$R$1073</definedName>
  </definedNames>
  <calcPr calcId="162913"/>
</workbook>
</file>

<file path=xl/calcChain.xml><?xml version="1.0" encoding="utf-8"?>
<calcChain xmlns="http://schemas.openxmlformats.org/spreadsheetml/2006/main">
  <c r="O15" i="2" l="1"/>
  <c r="H606" i="19"/>
  <c r="H605" i="19"/>
  <c r="I605" i="19" s="1"/>
  <c r="H604" i="19"/>
  <c r="I604" i="19" s="1"/>
  <c r="H603" i="19"/>
  <c r="I603" i="19" s="1"/>
  <c r="H602" i="19"/>
  <c r="I602" i="19" s="1"/>
  <c r="H601" i="19"/>
  <c r="I601" i="19" s="1"/>
  <c r="H600" i="19"/>
  <c r="I600" i="19" s="1"/>
  <c r="H599" i="19"/>
  <c r="I599" i="19" s="1"/>
  <c r="H598" i="19"/>
  <c r="I598" i="19" s="1"/>
  <c r="H597" i="19"/>
  <c r="I597" i="19" s="1"/>
  <c r="H596" i="19"/>
  <c r="I596" i="19" s="1"/>
  <c r="H595" i="19"/>
  <c r="I595" i="19" s="1"/>
  <c r="H594" i="19"/>
  <c r="I594" i="19" s="1"/>
  <c r="H593" i="19"/>
  <c r="I593" i="19" s="1"/>
  <c r="H592" i="19"/>
  <c r="I592" i="19" s="1"/>
  <c r="H591" i="19"/>
  <c r="I591" i="19" s="1"/>
  <c r="H590" i="19"/>
  <c r="I590" i="19" s="1"/>
  <c r="H589" i="19"/>
  <c r="I589" i="19" s="1"/>
  <c r="H588" i="19"/>
  <c r="I588" i="19" s="1"/>
  <c r="H587" i="19"/>
  <c r="I587" i="19" s="1"/>
  <c r="H586" i="19"/>
  <c r="I586" i="19" s="1"/>
  <c r="H585" i="19"/>
  <c r="I585" i="19" s="1"/>
  <c r="H584" i="19"/>
  <c r="I584" i="19" s="1"/>
  <c r="H583" i="19"/>
  <c r="I583" i="19" s="1"/>
  <c r="H582" i="19"/>
  <c r="I582" i="19" s="1"/>
  <c r="H581" i="19"/>
  <c r="I581" i="19" s="1"/>
  <c r="H580" i="19"/>
  <c r="I580" i="19" s="1"/>
  <c r="H579" i="19"/>
  <c r="I579" i="19" s="1"/>
  <c r="H578" i="19"/>
  <c r="I578" i="19" s="1"/>
  <c r="H577" i="19"/>
  <c r="I577" i="19" s="1"/>
  <c r="H576" i="19"/>
  <c r="I576" i="19" s="1"/>
  <c r="H575" i="19"/>
  <c r="I575" i="19" s="1"/>
  <c r="I574" i="19"/>
  <c r="H574" i="19"/>
  <c r="H573" i="19"/>
  <c r="I573" i="19" s="1"/>
  <c r="H572" i="19"/>
  <c r="I572" i="19" s="1"/>
  <c r="H571" i="19"/>
  <c r="I571" i="19" s="1"/>
  <c r="H570" i="19"/>
  <c r="I570" i="19" s="1"/>
  <c r="H569" i="19"/>
  <c r="I569" i="19" s="1"/>
  <c r="H568" i="19"/>
  <c r="I568" i="19" s="1"/>
  <c r="H567" i="19"/>
  <c r="I567" i="19" s="1"/>
  <c r="H566" i="19"/>
  <c r="I566" i="19" s="1"/>
  <c r="H565" i="19"/>
  <c r="I565" i="19" s="1"/>
  <c r="H564" i="19"/>
  <c r="I564" i="19" s="1"/>
  <c r="H563" i="19"/>
  <c r="I563" i="19" s="1"/>
  <c r="H562" i="19"/>
  <c r="I562" i="19" s="1"/>
  <c r="H561" i="19"/>
  <c r="I561" i="19" s="1"/>
  <c r="H560" i="19"/>
  <c r="I560" i="19" s="1"/>
  <c r="H559" i="19"/>
  <c r="I559" i="19" s="1"/>
  <c r="H558" i="19"/>
  <c r="I558" i="19" s="1"/>
  <c r="H557" i="19"/>
  <c r="I557" i="19" s="1"/>
  <c r="H556" i="19"/>
  <c r="I556" i="19" s="1"/>
  <c r="H555" i="19"/>
  <c r="I555" i="19" s="1"/>
  <c r="H554" i="19"/>
  <c r="I554" i="19" s="1"/>
  <c r="H553" i="19"/>
  <c r="I553" i="19" s="1"/>
  <c r="H552" i="19"/>
  <c r="I552" i="19" s="1"/>
  <c r="H551" i="19"/>
  <c r="I551" i="19" s="1"/>
  <c r="H550" i="19"/>
  <c r="I550" i="19" s="1"/>
  <c r="H549" i="19"/>
  <c r="I549" i="19" s="1"/>
  <c r="H548" i="19"/>
  <c r="I548" i="19" s="1"/>
  <c r="H547" i="19"/>
  <c r="I547" i="19" s="1"/>
  <c r="H546" i="19"/>
  <c r="I546" i="19" s="1"/>
  <c r="H545" i="19"/>
  <c r="I545" i="19" s="1"/>
  <c r="H544" i="19"/>
  <c r="I544" i="19" s="1"/>
  <c r="H541" i="19"/>
  <c r="I541" i="19" s="1"/>
  <c r="H540" i="19"/>
  <c r="I540" i="19" s="1"/>
  <c r="H539" i="19"/>
  <c r="I539" i="19" s="1"/>
  <c r="H538" i="19"/>
  <c r="I538" i="19" s="1"/>
  <c r="H537" i="19"/>
  <c r="I537" i="19" s="1"/>
  <c r="H536" i="19"/>
  <c r="I536" i="19" s="1"/>
  <c r="H535" i="19"/>
  <c r="I535" i="19" s="1"/>
  <c r="H534" i="19"/>
  <c r="I534" i="19" s="1"/>
  <c r="H533" i="19"/>
  <c r="I533" i="19" s="1"/>
  <c r="H532" i="19"/>
  <c r="I532" i="19" s="1"/>
  <c r="H531" i="19"/>
  <c r="I531" i="19" s="1"/>
  <c r="H530" i="19"/>
  <c r="I530" i="19" s="1"/>
  <c r="H529" i="19"/>
  <c r="I529" i="19" s="1"/>
  <c r="H528" i="19"/>
  <c r="I528" i="19" s="1"/>
  <c r="H527" i="19"/>
  <c r="I527" i="19" s="1"/>
  <c r="H526" i="19"/>
  <c r="I526" i="19" s="1"/>
  <c r="H525" i="19"/>
  <c r="I525" i="19" s="1"/>
  <c r="H524" i="19"/>
  <c r="I524" i="19" s="1"/>
  <c r="H523" i="19"/>
  <c r="I523" i="19" s="1"/>
  <c r="H522" i="19"/>
  <c r="I522" i="19" s="1"/>
  <c r="H521" i="19"/>
  <c r="I521" i="19" s="1"/>
  <c r="H520" i="19"/>
  <c r="I520" i="19" s="1"/>
  <c r="H519" i="19"/>
  <c r="I519" i="19" s="1"/>
  <c r="H518" i="19"/>
  <c r="I518" i="19" s="1"/>
  <c r="H517" i="19"/>
  <c r="I517" i="19" s="1"/>
  <c r="H516" i="19"/>
  <c r="I516" i="19" s="1"/>
  <c r="H515" i="19"/>
  <c r="I515" i="19" s="1"/>
  <c r="H514" i="19"/>
  <c r="I514" i="19" s="1"/>
  <c r="H513" i="19"/>
  <c r="I513" i="19" s="1"/>
  <c r="H512" i="19"/>
  <c r="I512" i="19" s="1"/>
  <c r="H511" i="19"/>
  <c r="I511" i="19" s="1"/>
  <c r="H510" i="19"/>
  <c r="I510" i="19" s="1"/>
  <c r="H509" i="19"/>
  <c r="I509" i="19" s="1"/>
  <c r="H508" i="19"/>
  <c r="I508" i="19" s="1"/>
  <c r="H507" i="19"/>
  <c r="I507" i="19" s="1"/>
  <c r="H506" i="19"/>
  <c r="I506" i="19" s="1"/>
  <c r="H505" i="19"/>
  <c r="I505" i="19" s="1"/>
  <c r="H504" i="19"/>
  <c r="I504" i="19" s="1"/>
  <c r="H503" i="19"/>
  <c r="I503" i="19" s="1"/>
  <c r="H502" i="19"/>
  <c r="I502" i="19" s="1"/>
  <c r="H501" i="19"/>
  <c r="I501" i="19" s="1"/>
  <c r="H500" i="19"/>
  <c r="I500" i="19" s="1"/>
  <c r="H499" i="19"/>
  <c r="I499" i="19" s="1"/>
  <c r="H498" i="19"/>
  <c r="I498" i="19" s="1"/>
  <c r="H497" i="19"/>
  <c r="I497" i="19" s="1"/>
  <c r="H496" i="19"/>
  <c r="I496" i="19" s="1"/>
  <c r="H495" i="19"/>
  <c r="I495" i="19" s="1"/>
  <c r="H494" i="19"/>
  <c r="I494" i="19" s="1"/>
  <c r="H493" i="19"/>
  <c r="I493" i="19" s="1"/>
  <c r="H492" i="19"/>
  <c r="I492" i="19" s="1"/>
  <c r="H491" i="19"/>
  <c r="I491" i="19" s="1"/>
  <c r="H490" i="19"/>
  <c r="I490" i="19" s="1"/>
  <c r="H489" i="19"/>
  <c r="I489" i="19" s="1"/>
  <c r="H488" i="19"/>
  <c r="I488" i="19" s="1"/>
  <c r="H487" i="19"/>
  <c r="I487" i="19" s="1"/>
  <c r="H486" i="19"/>
  <c r="I486" i="19" s="1"/>
  <c r="H485" i="19"/>
  <c r="I485" i="19" s="1"/>
  <c r="H484" i="19"/>
  <c r="I484" i="19" s="1"/>
  <c r="H483" i="19"/>
  <c r="I483" i="19" s="1"/>
  <c r="H482" i="19"/>
  <c r="I482" i="19" s="1"/>
  <c r="H481" i="19"/>
  <c r="I481" i="19" s="1"/>
  <c r="H480" i="19"/>
  <c r="I480" i="19" s="1"/>
  <c r="H479" i="19"/>
  <c r="I479" i="19" s="1"/>
  <c r="H478" i="19"/>
  <c r="I478" i="19" s="1"/>
  <c r="H477" i="19"/>
  <c r="I477" i="19" s="1"/>
  <c r="H476" i="19"/>
  <c r="I476" i="19" s="1"/>
  <c r="H475" i="19"/>
  <c r="I475" i="19" s="1"/>
  <c r="H474" i="19"/>
  <c r="I474" i="19" s="1"/>
  <c r="H473" i="19"/>
  <c r="I473" i="19" s="1"/>
  <c r="H472" i="19"/>
  <c r="I472" i="19" s="1"/>
  <c r="H471" i="19"/>
  <c r="I471" i="19" s="1"/>
  <c r="H470" i="19"/>
  <c r="I470" i="19" s="1"/>
  <c r="H469" i="19"/>
  <c r="I469" i="19" s="1"/>
  <c r="H468" i="19"/>
  <c r="I468" i="19" s="1"/>
  <c r="H467" i="19"/>
  <c r="I467" i="19" s="1"/>
  <c r="H466" i="19"/>
  <c r="I466" i="19" s="1"/>
  <c r="H465" i="19"/>
  <c r="I465" i="19" s="1"/>
  <c r="H464" i="19"/>
  <c r="I464" i="19" s="1"/>
  <c r="H463" i="19"/>
  <c r="I463" i="19" s="1"/>
  <c r="H462" i="19"/>
  <c r="I462" i="19" s="1"/>
  <c r="H461" i="19"/>
  <c r="I461" i="19" s="1"/>
  <c r="H460" i="19"/>
  <c r="I460" i="19" s="1"/>
  <c r="H459" i="19"/>
  <c r="I459" i="19" s="1"/>
  <c r="H458" i="19"/>
  <c r="I458" i="19" s="1"/>
  <c r="H457" i="19"/>
  <c r="I457" i="19" s="1"/>
  <c r="H456" i="19"/>
  <c r="I456" i="19" s="1"/>
  <c r="H455" i="19"/>
  <c r="I455" i="19" s="1"/>
  <c r="H454" i="19"/>
  <c r="I454" i="19" s="1"/>
  <c r="H453" i="19"/>
  <c r="I453" i="19" s="1"/>
  <c r="H452" i="19"/>
  <c r="I452" i="19" s="1"/>
  <c r="H451" i="19"/>
  <c r="I451" i="19" s="1"/>
  <c r="H450" i="19"/>
  <c r="I450" i="19" s="1"/>
  <c r="H449" i="19"/>
  <c r="I449" i="19" s="1"/>
  <c r="H448" i="19"/>
  <c r="I448" i="19" s="1"/>
  <c r="H447" i="19"/>
  <c r="I447" i="19" s="1"/>
  <c r="H446" i="19"/>
  <c r="I446" i="19" s="1"/>
  <c r="H445" i="19"/>
  <c r="I445" i="19" s="1"/>
  <c r="H444" i="19"/>
  <c r="I444" i="19" s="1"/>
  <c r="H443" i="19"/>
  <c r="I443" i="19" s="1"/>
  <c r="H442" i="19"/>
  <c r="I442" i="19" s="1"/>
  <c r="H441" i="19"/>
  <c r="I441" i="19" s="1"/>
  <c r="H440" i="19"/>
  <c r="I440" i="19" s="1"/>
  <c r="H439" i="19"/>
  <c r="I439" i="19" s="1"/>
  <c r="H438" i="19"/>
  <c r="I438" i="19" s="1"/>
  <c r="H437" i="19"/>
  <c r="I437" i="19" s="1"/>
  <c r="H436" i="19"/>
  <c r="I436" i="19" s="1"/>
  <c r="H435" i="19"/>
  <c r="I435" i="19" s="1"/>
  <c r="H434" i="19"/>
  <c r="I434" i="19" s="1"/>
  <c r="H433" i="19"/>
  <c r="I433" i="19" s="1"/>
  <c r="H432" i="19"/>
  <c r="I432" i="19" s="1"/>
  <c r="H431" i="19"/>
  <c r="I431" i="19" s="1"/>
  <c r="H430" i="19"/>
  <c r="I430" i="19" s="1"/>
  <c r="H429" i="19"/>
  <c r="I429" i="19" s="1"/>
  <c r="H428" i="19"/>
  <c r="I428" i="19" s="1"/>
  <c r="H427" i="19"/>
  <c r="I427" i="19" s="1"/>
  <c r="H426" i="19"/>
  <c r="I426" i="19" s="1"/>
  <c r="H425" i="19"/>
  <c r="I425" i="19" s="1"/>
  <c r="H424" i="19"/>
  <c r="I424" i="19" s="1"/>
  <c r="H423" i="19"/>
  <c r="I423" i="19" s="1"/>
  <c r="H422" i="19"/>
  <c r="I422" i="19" s="1"/>
  <c r="H421" i="19"/>
  <c r="I421" i="19" s="1"/>
  <c r="H420" i="19"/>
  <c r="I420" i="19" s="1"/>
  <c r="H419" i="19"/>
  <c r="I419" i="19" s="1"/>
  <c r="H418" i="19"/>
  <c r="I418" i="19" s="1"/>
  <c r="H417" i="19"/>
  <c r="I417" i="19" s="1"/>
  <c r="H416" i="19"/>
  <c r="I416" i="19" s="1"/>
  <c r="H415" i="19"/>
  <c r="I415" i="19" s="1"/>
  <c r="H414" i="19"/>
  <c r="I414" i="19" s="1"/>
  <c r="H413" i="19"/>
  <c r="I413" i="19" s="1"/>
  <c r="H412" i="19"/>
  <c r="I412" i="19" s="1"/>
  <c r="H411" i="19"/>
  <c r="I411" i="19" s="1"/>
  <c r="H410" i="19"/>
  <c r="I410" i="19" s="1"/>
  <c r="H409" i="19"/>
  <c r="I409" i="19" s="1"/>
  <c r="H408" i="19"/>
  <c r="I408" i="19" s="1"/>
  <c r="H407" i="19"/>
  <c r="I407" i="19" s="1"/>
  <c r="H406" i="19"/>
  <c r="I406" i="19" s="1"/>
  <c r="H405" i="19"/>
  <c r="I405" i="19" s="1"/>
  <c r="H404" i="19"/>
  <c r="I404" i="19" s="1"/>
  <c r="H403" i="19"/>
  <c r="I403" i="19" s="1"/>
  <c r="H402" i="19"/>
  <c r="I402" i="19" s="1"/>
  <c r="H401" i="19"/>
  <c r="I401" i="19" s="1"/>
  <c r="H400" i="19"/>
  <c r="I400" i="19" s="1"/>
  <c r="H399" i="19"/>
  <c r="I399" i="19" s="1"/>
  <c r="H398" i="19"/>
  <c r="I398" i="19" s="1"/>
  <c r="H397" i="19"/>
  <c r="I397" i="19" s="1"/>
  <c r="H396" i="19"/>
  <c r="I396" i="19" s="1"/>
  <c r="H395" i="19"/>
  <c r="I395" i="19" s="1"/>
  <c r="H394" i="19"/>
  <c r="I394" i="19" s="1"/>
  <c r="H393" i="19"/>
  <c r="I393" i="19" s="1"/>
  <c r="H392" i="19"/>
  <c r="I392" i="19" s="1"/>
  <c r="H391" i="19"/>
  <c r="I391" i="19" s="1"/>
  <c r="H390" i="19"/>
  <c r="I390" i="19" s="1"/>
  <c r="H389" i="19"/>
  <c r="I389" i="19" s="1"/>
  <c r="H388" i="19"/>
  <c r="I388" i="19" s="1"/>
  <c r="H387" i="19"/>
  <c r="I387" i="19" s="1"/>
  <c r="H386" i="19"/>
  <c r="I386" i="19" s="1"/>
  <c r="H385" i="19"/>
  <c r="I385" i="19" s="1"/>
  <c r="H384" i="19"/>
  <c r="I384" i="19" s="1"/>
  <c r="H383" i="19"/>
  <c r="I383" i="19" s="1"/>
  <c r="H382" i="19"/>
  <c r="I382" i="19" s="1"/>
  <c r="H381" i="19"/>
  <c r="I381" i="19" s="1"/>
  <c r="H380" i="19"/>
  <c r="I380" i="19" s="1"/>
  <c r="H379" i="19"/>
  <c r="I379" i="19" s="1"/>
  <c r="H378" i="19"/>
  <c r="I378" i="19" s="1"/>
  <c r="H377" i="19"/>
  <c r="I377" i="19" s="1"/>
  <c r="H376" i="19"/>
  <c r="I376" i="19" s="1"/>
  <c r="H375" i="19"/>
  <c r="I375" i="19" s="1"/>
  <c r="H374" i="19"/>
  <c r="I374" i="19" s="1"/>
  <c r="H373" i="19"/>
  <c r="I373" i="19" s="1"/>
  <c r="H372" i="19"/>
  <c r="I372" i="19" s="1"/>
  <c r="H371" i="19"/>
  <c r="I371" i="19" s="1"/>
  <c r="H370" i="19"/>
  <c r="I370" i="19" s="1"/>
  <c r="H369" i="19"/>
  <c r="I369" i="19" s="1"/>
  <c r="H368" i="19"/>
  <c r="I368" i="19" s="1"/>
  <c r="H367" i="19"/>
  <c r="I367" i="19" s="1"/>
  <c r="H366" i="19"/>
  <c r="I366" i="19" s="1"/>
  <c r="H365" i="19"/>
  <c r="I365" i="19" s="1"/>
  <c r="H364" i="19"/>
  <c r="I364" i="19" s="1"/>
  <c r="H363" i="19"/>
  <c r="I363" i="19" s="1"/>
  <c r="H362" i="19"/>
  <c r="I362" i="19" s="1"/>
  <c r="H361" i="19"/>
  <c r="I361" i="19" s="1"/>
  <c r="H360" i="19"/>
  <c r="I360" i="19" s="1"/>
  <c r="H359" i="19"/>
  <c r="I359" i="19" s="1"/>
  <c r="H358" i="19"/>
  <c r="I358" i="19" s="1"/>
  <c r="H357" i="19"/>
  <c r="I357" i="19" s="1"/>
  <c r="H356" i="19"/>
  <c r="I356" i="19" s="1"/>
  <c r="H355" i="19"/>
  <c r="I355" i="19" s="1"/>
  <c r="H354" i="19"/>
  <c r="I354" i="19" s="1"/>
  <c r="H353" i="19"/>
  <c r="I353" i="19" s="1"/>
  <c r="H352" i="19"/>
  <c r="I352" i="19" s="1"/>
  <c r="H351" i="19"/>
  <c r="I351" i="19" s="1"/>
  <c r="H350" i="19"/>
  <c r="I350" i="19" s="1"/>
  <c r="H349" i="19"/>
  <c r="I349" i="19" s="1"/>
  <c r="H348" i="19"/>
  <c r="I348" i="19" s="1"/>
  <c r="H347" i="19"/>
  <c r="I347" i="19" s="1"/>
  <c r="H346" i="19"/>
  <c r="I346" i="19" s="1"/>
  <c r="H345" i="19"/>
  <c r="I345" i="19" s="1"/>
  <c r="H344" i="19"/>
  <c r="I344" i="19" s="1"/>
  <c r="H343" i="19"/>
  <c r="I343" i="19" s="1"/>
  <c r="H342" i="19"/>
  <c r="I342" i="19" s="1"/>
  <c r="H341" i="19"/>
  <c r="I341" i="19" s="1"/>
  <c r="H340" i="19"/>
  <c r="I340" i="19" s="1"/>
  <c r="H339" i="19"/>
  <c r="I339" i="19" s="1"/>
  <c r="H338" i="19"/>
  <c r="I338" i="19" s="1"/>
  <c r="H337" i="19"/>
  <c r="I337" i="19" s="1"/>
  <c r="H336" i="19"/>
  <c r="I336" i="19" s="1"/>
  <c r="H335" i="19"/>
  <c r="I335" i="19" s="1"/>
  <c r="H334" i="19"/>
  <c r="I334" i="19" s="1"/>
  <c r="H333" i="19"/>
  <c r="I333" i="19" s="1"/>
  <c r="H332" i="19"/>
  <c r="I332" i="19" s="1"/>
  <c r="H331" i="19"/>
  <c r="I331" i="19" s="1"/>
  <c r="H330" i="19"/>
  <c r="I330" i="19" s="1"/>
  <c r="H329" i="19"/>
  <c r="I329" i="19" s="1"/>
  <c r="H328" i="19"/>
  <c r="I328" i="19" s="1"/>
  <c r="H327" i="19"/>
  <c r="I327" i="19" s="1"/>
  <c r="H326" i="19"/>
  <c r="I326" i="19" s="1"/>
  <c r="H325" i="19"/>
  <c r="I325" i="19" s="1"/>
  <c r="H324" i="19"/>
  <c r="I324" i="19" s="1"/>
  <c r="H323" i="19"/>
  <c r="I323" i="19" s="1"/>
  <c r="H322" i="19"/>
  <c r="I322" i="19" s="1"/>
  <c r="H321" i="19"/>
  <c r="I321" i="19" s="1"/>
  <c r="H320" i="19"/>
  <c r="I320" i="19" s="1"/>
  <c r="H319" i="19"/>
  <c r="I319" i="19" s="1"/>
  <c r="H318" i="19"/>
  <c r="I318" i="19" s="1"/>
  <c r="H317" i="19"/>
  <c r="I317" i="19" s="1"/>
  <c r="H316" i="19"/>
  <c r="I316" i="19" s="1"/>
  <c r="H315" i="19"/>
  <c r="I315" i="19" s="1"/>
  <c r="H314" i="19"/>
  <c r="I314" i="19" s="1"/>
  <c r="H313" i="19"/>
  <c r="I313" i="19" s="1"/>
  <c r="H312" i="19"/>
  <c r="I312" i="19" s="1"/>
  <c r="H311" i="19"/>
  <c r="I311" i="19" s="1"/>
  <c r="H310" i="19"/>
  <c r="I310" i="19" s="1"/>
  <c r="H309" i="19"/>
  <c r="I309" i="19" s="1"/>
  <c r="H308" i="19"/>
  <c r="I308" i="19" s="1"/>
  <c r="H307" i="19"/>
  <c r="I307" i="19" s="1"/>
  <c r="H306" i="19"/>
  <c r="I306" i="19" s="1"/>
  <c r="H305" i="19"/>
  <c r="I305" i="19" s="1"/>
  <c r="H304" i="19"/>
  <c r="I304" i="19" s="1"/>
  <c r="H303" i="19"/>
  <c r="I303" i="19" s="1"/>
  <c r="H302" i="19"/>
  <c r="I302" i="19" s="1"/>
  <c r="H301" i="19"/>
  <c r="I301" i="19" s="1"/>
  <c r="H300" i="19"/>
  <c r="I300" i="19" s="1"/>
  <c r="H299" i="19"/>
  <c r="I299" i="19" s="1"/>
  <c r="H298" i="19"/>
  <c r="I298" i="19" s="1"/>
  <c r="H297" i="19"/>
  <c r="I297" i="19" s="1"/>
  <c r="H296" i="19"/>
  <c r="I296" i="19" s="1"/>
  <c r="H295" i="19"/>
  <c r="I295" i="19" s="1"/>
  <c r="H294" i="19"/>
  <c r="I294" i="19" s="1"/>
  <c r="H293" i="19"/>
  <c r="I293" i="19" s="1"/>
  <c r="H292" i="19"/>
  <c r="I292" i="19" s="1"/>
  <c r="H291" i="19"/>
  <c r="I291" i="19" s="1"/>
  <c r="H290" i="19"/>
  <c r="I290" i="19" s="1"/>
  <c r="H289" i="19"/>
  <c r="I289" i="19" s="1"/>
  <c r="H288" i="19"/>
  <c r="I288" i="19" s="1"/>
  <c r="H287" i="19"/>
  <c r="I287" i="19" s="1"/>
  <c r="H286" i="19"/>
  <c r="I286" i="19" s="1"/>
  <c r="H285" i="19"/>
  <c r="I285" i="19" s="1"/>
  <c r="H284" i="19"/>
  <c r="I284" i="19" s="1"/>
  <c r="H283" i="19"/>
  <c r="I283" i="19" s="1"/>
  <c r="H282" i="19"/>
  <c r="I282" i="19" s="1"/>
  <c r="H281" i="19"/>
  <c r="I281" i="19" s="1"/>
  <c r="H280" i="19"/>
  <c r="I280" i="19" s="1"/>
  <c r="H279" i="19"/>
  <c r="I279" i="19" s="1"/>
  <c r="H278" i="19"/>
  <c r="I278" i="19" s="1"/>
  <c r="H277" i="19"/>
  <c r="I277" i="19" s="1"/>
  <c r="H276" i="19"/>
  <c r="I276" i="19" s="1"/>
  <c r="H275" i="19"/>
  <c r="I275" i="19" s="1"/>
  <c r="H274" i="19"/>
  <c r="I274" i="19" s="1"/>
  <c r="H273" i="19"/>
  <c r="I273" i="19" s="1"/>
  <c r="H272" i="19"/>
  <c r="I272" i="19" s="1"/>
  <c r="H271" i="19"/>
  <c r="I271" i="19" s="1"/>
  <c r="H270" i="19"/>
  <c r="I270" i="19" s="1"/>
  <c r="H269" i="19"/>
  <c r="I269" i="19" s="1"/>
  <c r="H268" i="19"/>
  <c r="I268" i="19" s="1"/>
  <c r="H267" i="19"/>
  <c r="I267" i="19" s="1"/>
  <c r="H266" i="19"/>
  <c r="I266" i="19" s="1"/>
  <c r="H265" i="19"/>
  <c r="I265" i="19" s="1"/>
  <c r="H264" i="19"/>
  <c r="I264" i="19" s="1"/>
  <c r="H263" i="19"/>
  <c r="I263" i="19" s="1"/>
  <c r="H262" i="19"/>
  <c r="I262" i="19" s="1"/>
  <c r="H261" i="19"/>
  <c r="I261" i="19" s="1"/>
  <c r="H260" i="19"/>
  <c r="I260" i="19" s="1"/>
  <c r="H259" i="19"/>
  <c r="I259" i="19" s="1"/>
  <c r="H258" i="19"/>
  <c r="I258" i="19" s="1"/>
  <c r="H257" i="19"/>
  <c r="I257" i="19" s="1"/>
  <c r="H256" i="19"/>
  <c r="I256" i="19" s="1"/>
  <c r="H255" i="19"/>
  <c r="I255" i="19" s="1"/>
  <c r="H254" i="19"/>
  <c r="I254" i="19" s="1"/>
  <c r="H253" i="19"/>
  <c r="I253" i="19" s="1"/>
  <c r="H252" i="19"/>
  <c r="I252" i="19" s="1"/>
  <c r="H251" i="19"/>
  <c r="I251" i="19" s="1"/>
  <c r="H250" i="19"/>
  <c r="I250" i="19" s="1"/>
  <c r="H249" i="19"/>
  <c r="I249" i="19" s="1"/>
  <c r="H248" i="19"/>
  <c r="I248" i="19" s="1"/>
  <c r="H247" i="19"/>
  <c r="I247" i="19" s="1"/>
  <c r="H246" i="19"/>
  <c r="I246" i="19" s="1"/>
  <c r="I245" i="19"/>
  <c r="H245" i="19"/>
  <c r="H244" i="19"/>
  <c r="I244" i="19" s="1"/>
  <c r="H243" i="19"/>
  <c r="I243" i="19" s="1"/>
  <c r="H242" i="19"/>
  <c r="I242" i="19" s="1"/>
  <c r="H241" i="19"/>
  <c r="I241" i="19" s="1"/>
  <c r="H240" i="19"/>
  <c r="I240" i="19" s="1"/>
  <c r="H239" i="19"/>
  <c r="I239" i="19" s="1"/>
  <c r="H238" i="19"/>
  <c r="I238" i="19" s="1"/>
  <c r="H237" i="19"/>
  <c r="I237" i="19" s="1"/>
  <c r="H236" i="19"/>
  <c r="I236" i="19" s="1"/>
  <c r="H235" i="19"/>
  <c r="I235" i="19" s="1"/>
  <c r="H234" i="19"/>
  <c r="I234" i="19" s="1"/>
  <c r="H233" i="19"/>
  <c r="I233" i="19" s="1"/>
  <c r="H232" i="19"/>
  <c r="I232" i="19" s="1"/>
  <c r="H231" i="19"/>
  <c r="I231" i="19" s="1"/>
  <c r="H230" i="19"/>
  <c r="I230" i="19" s="1"/>
  <c r="H229" i="19"/>
  <c r="I229" i="19" s="1"/>
  <c r="H228" i="19"/>
  <c r="I228" i="19" s="1"/>
  <c r="H227" i="19"/>
  <c r="I227" i="19" s="1"/>
  <c r="H226" i="19"/>
  <c r="I226" i="19" s="1"/>
  <c r="H225" i="19"/>
  <c r="I225" i="19" s="1"/>
  <c r="H224" i="19"/>
  <c r="I224" i="19" s="1"/>
  <c r="H223" i="19"/>
  <c r="I223" i="19" s="1"/>
  <c r="H222" i="19"/>
  <c r="I222" i="19" s="1"/>
  <c r="H221" i="19"/>
  <c r="I221" i="19" s="1"/>
  <c r="H220" i="19"/>
  <c r="I220" i="19" s="1"/>
  <c r="H219" i="19"/>
  <c r="I219" i="19" s="1"/>
  <c r="H218" i="19"/>
  <c r="I218" i="19" s="1"/>
  <c r="H217" i="19"/>
  <c r="I217" i="19" s="1"/>
  <c r="H216" i="19"/>
  <c r="I216" i="19" s="1"/>
  <c r="H215" i="19"/>
  <c r="I215" i="19" s="1"/>
  <c r="H214" i="19"/>
  <c r="I214" i="19" s="1"/>
  <c r="H213" i="19"/>
  <c r="I213" i="19" s="1"/>
  <c r="H212" i="19"/>
  <c r="I212" i="19" s="1"/>
  <c r="H211" i="19"/>
  <c r="I211" i="19" s="1"/>
  <c r="H210" i="19"/>
  <c r="I210" i="19" s="1"/>
  <c r="H209" i="19"/>
  <c r="I209" i="19" s="1"/>
  <c r="H208" i="19"/>
  <c r="I208" i="19" s="1"/>
  <c r="H207" i="19"/>
  <c r="I207" i="19" s="1"/>
  <c r="H206" i="19"/>
  <c r="I206" i="19" s="1"/>
  <c r="H205" i="19"/>
  <c r="I205" i="19" s="1"/>
  <c r="H204" i="19"/>
  <c r="I204" i="19" s="1"/>
  <c r="H203" i="19"/>
  <c r="I203" i="19" s="1"/>
  <c r="H202" i="19"/>
  <c r="I202" i="19" s="1"/>
  <c r="H201" i="19"/>
  <c r="I201" i="19" s="1"/>
  <c r="H200" i="19"/>
  <c r="I200" i="19" s="1"/>
  <c r="H199" i="19"/>
  <c r="I199" i="19" s="1"/>
  <c r="H198" i="19"/>
  <c r="I198" i="19" s="1"/>
  <c r="H197" i="19"/>
  <c r="I197" i="19" s="1"/>
  <c r="H196" i="19"/>
  <c r="I196" i="19" s="1"/>
  <c r="H195" i="19"/>
  <c r="I195" i="19" s="1"/>
  <c r="H194" i="19"/>
  <c r="I194" i="19" s="1"/>
  <c r="H193" i="19"/>
  <c r="I193" i="19" s="1"/>
  <c r="H192" i="19"/>
  <c r="I192" i="19" s="1"/>
  <c r="H191" i="19"/>
  <c r="I191" i="19" s="1"/>
  <c r="H190" i="19"/>
  <c r="I190" i="19" s="1"/>
  <c r="H189" i="19"/>
  <c r="I189" i="19" s="1"/>
  <c r="H188" i="19"/>
  <c r="I188" i="19" s="1"/>
  <c r="H187" i="19"/>
  <c r="I187" i="19" s="1"/>
  <c r="H186" i="19"/>
  <c r="I186" i="19" s="1"/>
  <c r="H185" i="19"/>
  <c r="I185" i="19" s="1"/>
  <c r="H184" i="19"/>
  <c r="I184" i="19" s="1"/>
  <c r="H183" i="19"/>
  <c r="I183" i="19" s="1"/>
  <c r="H182" i="19"/>
  <c r="I182" i="19" s="1"/>
  <c r="I181" i="19"/>
  <c r="H181" i="19"/>
  <c r="H180" i="19"/>
  <c r="I180" i="19" s="1"/>
  <c r="H179" i="19"/>
  <c r="I179" i="19" s="1"/>
  <c r="H178" i="19"/>
  <c r="I178" i="19" s="1"/>
  <c r="H177" i="19"/>
  <c r="I177" i="19" s="1"/>
  <c r="H176" i="19"/>
  <c r="I176" i="19" s="1"/>
  <c r="H175" i="19"/>
  <c r="I175" i="19" s="1"/>
  <c r="H174" i="19"/>
  <c r="I174" i="19" s="1"/>
  <c r="H173" i="19"/>
  <c r="I173" i="19" s="1"/>
  <c r="H172" i="19"/>
  <c r="I172" i="19" s="1"/>
  <c r="H171" i="19"/>
  <c r="I171" i="19" s="1"/>
  <c r="H170" i="19"/>
  <c r="I170" i="19" s="1"/>
  <c r="H169" i="19"/>
  <c r="I169" i="19" s="1"/>
  <c r="H168" i="19"/>
  <c r="I168" i="19" s="1"/>
  <c r="H167" i="19"/>
  <c r="I167" i="19" s="1"/>
  <c r="H166" i="19"/>
  <c r="I166" i="19" s="1"/>
  <c r="H165" i="19"/>
  <c r="I165" i="19" s="1"/>
  <c r="H164" i="19"/>
  <c r="I164" i="19" s="1"/>
  <c r="H163" i="19"/>
  <c r="I163" i="19" s="1"/>
  <c r="H162" i="19"/>
  <c r="I162" i="19" s="1"/>
  <c r="H161" i="19"/>
  <c r="I161" i="19" s="1"/>
  <c r="H160" i="19"/>
  <c r="I160" i="19" s="1"/>
  <c r="H159" i="19"/>
  <c r="I159" i="19" s="1"/>
  <c r="H158" i="19"/>
  <c r="I158" i="19" s="1"/>
  <c r="H157" i="19"/>
  <c r="I157" i="19" s="1"/>
  <c r="H156" i="19"/>
  <c r="I156" i="19" s="1"/>
  <c r="H155" i="19"/>
  <c r="I155" i="19" s="1"/>
  <c r="H154" i="19"/>
  <c r="I154" i="19" s="1"/>
  <c r="H153" i="19"/>
  <c r="I153" i="19" s="1"/>
  <c r="H152" i="19"/>
  <c r="I152" i="19" s="1"/>
  <c r="H151" i="19"/>
  <c r="I151" i="19" s="1"/>
  <c r="H150" i="19"/>
  <c r="I150" i="19" s="1"/>
  <c r="H149" i="19"/>
  <c r="I149" i="19" s="1"/>
  <c r="H148" i="19"/>
  <c r="I148" i="19" s="1"/>
  <c r="H147" i="19"/>
  <c r="I147" i="19" s="1"/>
  <c r="H146" i="19"/>
  <c r="I146" i="19" s="1"/>
  <c r="H145" i="19"/>
  <c r="I145" i="19" s="1"/>
  <c r="H144" i="19"/>
  <c r="I144" i="19" s="1"/>
  <c r="H143" i="19"/>
  <c r="I143" i="19" s="1"/>
  <c r="H142" i="19"/>
  <c r="I142" i="19" s="1"/>
  <c r="H141" i="19"/>
  <c r="I141" i="19" s="1"/>
  <c r="H140" i="19"/>
  <c r="I140" i="19" s="1"/>
  <c r="H139" i="19"/>
  <c r="I139" i="19" s="1"/>
  <c r="H138" i="19"/>
  <c r="I138" i="19" s="1"/>
  <c r="H137" i="19"/>
  <c r="I137" i="19" s="1"/>
  <c r="H136" i="19"/>
  <c r="I136" i="19" s="1"/>
  <c r="H135" i="19"/>
  <c r="I135" i="19" s="1"/>
  <c r="H134" i="19"/>
  <c r="I134" i="19" s="1"/>
  <c r="H133" i="19"/>
  <c r="I133" i="19" s="1"/>
  <c r="H132" i="19"/>
  <c r="I132" i="19" s="1"/>
  <c r="H131" i="19"/>
  <c r="I131" i="19" s="1"/>
  <c r="H130" i="19"/>
  <c r="I130" i="19" s="1"/>
  <c r="H129" i="19"/>
  <c r="I129" i="19" s="1"/>
  <c r="H128" i="19"/>
  <c r="I128" i="19" s="1"/>
  <c r="H127" i="19"/>
  <c r="I127" i="19" s="1"/>
  <c r="H126" i="19"/>
  <c r="I126" i="19" s="1"/>
  <c r="H125" i="19"/>
  <c r="I125" i="19" s="1"/>
  <c r="H124" i="19"/>
  <c r="I124" i="19" s="1"/>
  <c r="H123" i="19"/>
  <c r="I123" i="19" s="1"/>
  <c r="H122" i="19"/>
  <c r="I122" i="19" s="1"/>
  <c r="H121" i="19"/>
  <c r="I121" i="19" s="1"/>
  <c r="H120" i="19"/>
  <c r="I120" i="19" s="1"/>
  <c r="H119" i="19"/>
  <c r="I119" i="19" s="1"/>
  <c r="H118" i="19"/>
  <c r="I118" i="19" s="1"/>
  <c r="H117" i="19"/>
  <c r="I117" i="19" s="1"/>
  <c r="H116" i="19"/>
  <c r="I116" i="19" s="1"/>
  <c r="H115" i="19"/>
  <c r="I115" i="19" s="1"/>
  <c r="H114" i="19"/>
  <c r="I114" i="19" s="1"/>
  <c r="H113" i="19"/>
  <c r="I113" i="19" s="1"/>
  <c r="H112" i="19"/>
  <c r="I112" i="19" s="1"/>
  <c r="H111" i="19"/>
  <c r="I111" i="19" s="1"/>
  <c r="H110" i="19"/>
  <c r="I110" i="19" s="1"/>
  <c r="H109" i="19"/>
  <c r="I109" i="19" s="1"/>
  <c r="H108" i="19"/>
  <c r="I108" i="19" s="1"/>
  <c r="H107" i="19"/>
  <c r="I107" i="19" s="1"/>
  <c r="H106" i="19"/>
  <c r="I106" i="19" s="1"/>
  <c r="H105" i="19"/>
  <c r="I105" i="19" s="1"/>
  <c r="H104" i="19"/>
  <c r="I104" i="19" s="1"/>
  <c r="H103" i="19"/>
  <c r="I103" i="19" s="1"/>
  <c r="H102" i="19"/>
  <c r="I102" i="19" s="1"/>
  <c r="H101" i="19"/>
  <c r="I101" i="19" s="1"/>
  <c r="H100" i="19"/>
  <c r="I100" i="19" s="1"/>
  <c r="H99" i="19"/>
  <c r="I99" i="19" s="1"/>
  <c r="H98" i="19"/>
  <c r="I98" i="19" s="1"/>
  <c r="H97" i="19"/>
  <c r="I97" i="19" s="1"/>
  <c r="H96" i="19"/>
  <c r="I96" i="19" s="1"/>
  <c r="H95" i="19"/>
  <c r="I95" i="19" s="1"/>
  <c r="H94" i="19"/>
  <c r="I94" i="19" s="1"/>
  <c r="H93" i="19"/>
  <c r="I93" i="19" s="1"/>
  <c r="H92" i="19"/>
  <c r="I92" i="19" s="1"/>
  <c r="H91" i="19"/>
  <c r="I91" i="19" s="1"/>
  <c r="H90" i="19"/>
  <c r="I90" i="19" s="1"/>
  <c r="H89" i="19"/>
  <c r="I89" i="19" s="1"/>
  <c r="H88" i="19"/>
  <c r="I88" i="19" s="1"/>
  <c r="H87" i="19"/>
  <c r="I87" i="19" s="1"/>
  <c r="H86" i="19"/>
  <c r="I86" i="19" s="1"/>
  <c r="H85" i="19"/>
  <c r="I85" i="19" s="1"/>
  <c r="H84" i="19"/>
  <c r="I84" i="19" s="1"/>
  <c r="H83" i="19"/>
  <c r="I83" i="19" s="1"/>
  <c r="H82" i="19"/>
  <c r="I82" i="19" s="1"/>
  <c r="H81" i="19"/>
  <c r="I81" i="19" s="1"/>
  <c r="H80" i="19"/>
  <c r="I80" i="19" s="1"/>
  <c r="H79" i="19"/>
  <c r="I79" i="19" s="1"/>
  <c r="H78" i="19"/>
  <c r="I78" i="19" s="1"/>
  <c r="H77" i="19"/>
  <c r="I77" i="19" s="1"/>
  <c r="H76" i="19"/>
  <c r="I76" i="19" s="1"/>
  <c r="H75" i="19"/>
  <c r="I75" i="19" s="1"/>
  <c r="H74" i="19"/>
  <c r="I74" i="19" s="1"/>
  <c r="H73" i="19"/>
  <c r="I73" i="19" s="1"/>
  <c r="H72" i="19"/>
  <c r="I72" i="19" s="1"/>
  <c r="H71" i="19"/>
  <c r="I71" i="19" s="1"/>
  <c r="H70" i="19"/>
  <c r="I70" i="19" s="1"/>
  <c r="H69" i="19"/>
  <c r="I69" i="19" s="1"/>
  <c r="H68" i="19"/>
  <c r="I68" i="19" s="1"/>
  <c r="H67" i="19"/>
  <c r="I67" i="19" s="1"/>
  <c r="H66" i="19"/>
  <c r="I66" i="19" s="1"/>
  <c r="H65" i="19"/>
  <c r="I65" i="19" s="1"/>
  <c r="H64" i="19"/>
  <c r="I64" i="19" s="1"/>
  <c r="H63" i="19"/>
  <c r="I63" i="19" s="1"/>
  <c r="H62" i="19"/>
  <c r="I62" i="19" s="1"/>
  <c r="H61" i="19"/>
  <c r="I61" i="19" s="1"/>
  <c r="H60" i="19"/>
  <c r="I60" i="19" s="1"/>
  <c r="H59" i="19"/>
  <c r="I59" i="19" s="1"/>
  <c r="H58" i="19"/>
  <c r="I58" i="19" s="1"/>
  <c r="H57" i="19"/>
  <c r="I57" i="19" s="1"/>
  <c r="H56" i="19"/>
  <c r="I56" i="19" s="1"/>
  <c r="H55" i="19"/>
  <c r="I55" i="19" s="1"/>
  <c r="H54" i="19"/>
  <c r="I54" i="19" s="1"/>
  <c r="H53" i="19"/>
  <c r="I53" i="19" s="1"/>
  <c r="H52" i="19"/>
  <c r="I52" i="19" s="1"/>
  <c r="H51" i="19"/>
  <c r="I51" i="19" s="1"/>
  <c r="H50" i="19"/>
  <c r="I50" i="19" s="1"/>
  <c r="H49" i="19"/>
  <c r="I49" i="19" s="1"/>
  <c r="H48" i="19"/>
  <c r="I48" i="19" s="1"/>
  <c r="H47" i="19"/>
  <c r="I47" i="19" s="1"/>
  <c r="H46" i="19"/>
  <c r="I46" i="19" s="1"/>
  <c r="H45" i="19"/>
  <c r="I45" i="19" s="1"/>
  <c r="H44" i="19"/>
  <c r="I44" i="19" s="1"/>
  <c r="H43" i="19"/>
  <c r="I43" i="19" s="1"/>
  <c r="H42" i="19"/>
  <c r="I42" i="19" s="1"/>
  <c r="H41" i="19"/>
  <c r="I41" i="19" s="1"/>
  <c r="H40" i="19"/>
  <c r="I40" i="19" s="1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H6" i="19"/>
  <c r="I6" i="19" s="1"/>
  <c r="H5" i="19"/>
  <c r="I5" i="19" s="1"/>
  <c r="H4" i="19"/>
  <c r="I4" i="19" s="1"/>
  <c r="H3" i="19"/>
  <c r="I3" i="19" s="1"/>
  <c r="H2" i="19"/>
  <c r="I2" i="19" s="1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394" i="7"/>
  <c r="N395" i="7"/>
  <c r="N396" i="7"/>
  <c r="N397" i="7"/>
  <c r="N398" i="7"/>
  <c r="N399" i="7"/>
  <c r="N400" i="7"/>
  <c r="N401" i="7"/>
  <c r="N402" i="7"/>
  <c r="N403" i="7"/>
  <c r="N404" i="7"/>
  <c r="N405" i="7"/>
  <c r="N406" i="7"/>
  <c r="N407" i="7"/>
  <c r="N408" i="7"/>
  <c r="N409" i="7"/>
  <c r="N410" i="7"/>
  <c r="N411" i="7"/>
  <c r="N412" i="7"/>
  <c r="N413" i="7"/>
  <c r="N414" i="7"/>
  <c r="N415" i="7"/>
  <c r="N416" i="7"/>
  <c r="N417" i="7"/>
  <c r="N418" i="7"/>
  <c r="N419" i="7"/>
  <c r="N420" i="7"/>
  <c r="N421" i="7"/>
  <c r="N422" i="7"/>
  <c r="N423" i="7"/>
  <c r="N424" i="7"/>
  <c r="N425" i="7"/>
  <c r="N426" i="7"/>
  <c r="N427" i="7"/>
  <c r="N428" i="7"/>
  <c r="N429" i="7"/>
  <c r="N430" i="7"/>
  <c r="N431" i="7"/>
  <c r="N432" i="7"/>
  <c r="N433" i="7"/>
  <c r="N434" i="7"/>
  <c r="N435" i="7"/>
  <c r="N436" i="7"/>
  <c r="N437" i="7"/>
  <c r="N438" i="7"/>
  <c r="N439" i="7"/>
  <c r="N440" i="7"/>
  <c r="N441" i="7"/>
  <c r="N442" i="7"/>
  <c r="N443" i="7"/>
  <c r="N444" i="7"/>
  <c r="N445" i="7"/>
  <c r="N446" i="7"/>
  <c r="N447" i="7"/>
  <c r="N448" i="7"/>
  <c r="N449" i="7"/>
  <c r="N450" i="7"/>
  <c r="N451" i="7"/>
  <c r="N452" i="7"/>
  <c r="N453" i="7"/>
  <c r="N454" i="7"/>
  <c r="N455" i="7"/>
  <c r="N456" i="7"/>
  <c r="N457" i="7"/>
  <c r="N458" i="7"/>
  <c r="N459" i="7"/>
  <c r="N460" i="7"/>
  <c r="N461" i="7"/>
  <c r="N462" i="7"/>
  <c r="N463" i="7"/>
  <c r="N464" i="7"/>
  <c r="N465" i="7"/>
  <c r="N466" i="7"/>
  <c r="N467" i="7"/>
  <c r="N468" i="7"/>
  <c r="N469" i="7"/>
  <c r="N470" i="7"/>
  <c r="N471" i="7"/>
  <c r="N472" i="7"/>
  <c r="N473" i="7"/>
  <c r="N474" i="7"/>
  <c r="N475" i="7"/>
  <c r="N476" i="7"/>
  <c r="N477" i="7"/>
  <c r="N478" i="7"/>
  <c r="N479" i="7"/>
  <c r="N480" i="7"/>
  <c r="N481" i="7"/>
  <c r="N482" i="7"/>
  <c r="N483" i="7"/>
  <c r="N484" i="7"/>
  <c r="N485" i="7"/>
  <c r="N486" i="7"/>
  <c r="N487" i="7"/>
  <c r="N488" i="7"/>
  <c r="N489" i="7"/>
  <c r="N490" i="7"/>
  <c r="N491" i="7"/>
  <c r="N492" i="7"/>
  <c r="N493" i="7"/>
  <c r="N494" i="7"/>
  <c r="N495" i="7"/>
  <c r="N496" i="7"/>
  <c r="N497" i="7"/>
  <c r="N498" i="7"/>
  <c r="N499" i="7"/>
  <c r="N500" i="7"/>
  <c r="N501" i="7"/>
  <c r="N502" i="7"/>
  <c r="N503" i="7"/>
  <c r="N504" i="7"/>
  <c r="N505" i="7"/>
  <c r="N506" i="7"/>
  <c r="N507" i="7"/>
  <c r="N508" i="7"/>
  <c r="N509" i="7"/>
  <c r="N510" i="7"/>
  <c r="N511" i="7"/>
  <c r="N512" i="7"/>
  <c r="N513" i="7"/>
  <c r="N514" i="7"/>
  <c r="N515" i="7"/>
  <c r="N516" i="7"/>
  <c r="N517" i="7"/>
  <c r="N518" i="7"/>
  <c r="N519" i="7"/>
  <c r="N520" i="7"/>
  <c r="N521" i="7"/>
  <c r="N522" i="7"/>
  <c r="N523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4" i="7"/>
  <c r="N545" i="7"/>
  <c r="N546" i="7"/>
  <c r="N547" i="7"/>
  <c r="N548" i="7"/>
  <c r="N549" i="7"/>
  <c r="N550" i="7"/>
  <c r="N551" i="7"/>
  <c r="N552" i="7"/>
  <c r="N553" i="7"/>
  <c r="N554" i="7"/>
  <c r="N555" i="7"/>
  <c r="N556" i="7"/>
  <c r="N557" i="7"/>
  <c r="N558" i="7"/>
  <c r="N559" i="7"/>
  <c r="N560" i="7"/>
  <c r="N561" i="7"/>
  <c r="N562" i="7"/>
  <c r="N563" i="7"/>
  <c r="N564" i="7"/>
  <c r="N565" i="7"/>
  <c r="N566" i="7"/>
  <c r="N567" i="7"/>
  <c r="N568" i="7"/>
  <c r="N569" i="7"/>
  <c r="N570" i="7"/>
  <c r="N571" i="7"/>
  <c r="N572" i="7"/>
  <c r="N573" i="7"/>
  <c r="N574" i="7"/>
  <c r="N575" i="7"/>
  <c r="N576" i="7"/>
  <c r="N577" i="7"/>
  <c r="N578" i="7"/>
  <c r="N579" i="7"/>
  <c r="N580" i="7"/>
  <c r="N581" i="7"/>
  <c r="N582" i="7"/>
  <c r="N583" i="7"/>
  <c r="N584" i="7"/>
  <c r="N585" i="7"/>
  <c r="N586" i="7"/>
  <c r="N587" i="7"/>
  <c r="N588" i="7"/>
  <c r="N589" i="7"/>
  <c r="N590" i="7"/>
  <c r="N591" i="7"/>
  <c r="N592" i="7"/>
  <c r="N593" i="7"/>
  <c r="N594" i="7"/>
  <c r="N595" i="7"/>
  <c r="N596" i="7"/>
  <c r="N597" i="7"/>
  <c r="N598" i="7"/>
  <c r="N599" i="7"/>
  <c r="N600" i="7"/>
  <c r="N601" i="7"/>
  <c r="N602" i="7"/>
  <c r="N603" i="7"/>
  <c r="N604" i="7"/>
  <c r="N605" i="7"/>
  <c r="N606" i="7"/>
  <c r="N365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2" i="7"/>
  <c r="K1075" i="8" l="1"/>
  <c r="K1076" i="8"/>
  <c r="K1077" i="8"/>
  <c r="Q1077" i="8" s="1"/>
  <c r="K1078" i="8"/>
  <c r="K1079" i="8"/>
  <c r="K1080" i="8"/>
  <c r="K1081" i="8"/>
  <c r="Q1081" i="8" s="1"/>
  <c r="K1082" i="8"/>
  <c r="K1083" i="8"/>
  <c r="K1084" i="8"/>
  <c r="K1085" i="8"/>
  <c r="Q1085" i="8" s="1"/>
  <c r="K1086" i="8"/>
  <c r="Q1086" i="8" s="1"/>
  <c r="K1087" i="8"/>
  <c r="K1088" i="8"/>
  <c r="Q1088" i="8" s="1"/>
  <c r="K1089" i="8"/>
  <c r="Q1089" i="8" s="1"/>
  <c r="K1090" i="8"/>
  <c r="Q1090" i="8" s="1"/>
  <c r="K1091" i="8"/>
  <c r="K1092" i="8"/>
  <c r="Q1092" i="8" s="1"/>
  <c r="K1093" i="8"/>
  <c r="K1094" i="8"/>
  <c r="Q1094" i="8" s="1"/>
  <c r="K1095" i="8"/>
  <c r="K1096" i="8"/>
  <c r="K1097" i="8"/>
  <c r="Q1097" i="8" s="1"/>
  <c r="K1098" i="8"/>
  <c r="Q1098" i="8" s="1"/>
  <c r="K1099" i="8"/>
  <c r="K1100" i="8"/>
  <c r="K1101" i="8"/>
  <c r="Q1101" i="8" s="1"/>
  <c r="K1102" i="8"/>
  <c r="Q1102" i="8" s="1"/>
  <c r="K1103" i="8"/>
  <c r="K1104" i="8"/>
  <c r="Q1104" i="8" s="1"/>
  <c r="K1105" i="8"/>
  <c r="Q1105" i="8" s="1"/>
  <c r="K1106" i="8"/>
  <c r="Q1106" i="8" s="1"/>
  <c r="K1107" i="8"/>
  <c r="K1108" i="8"/>
  <c r="Q1108" i="8" s="1"/>
  <c r="K1109" i="8"/>
  <c r="K1110" i="8"/>
  <c r="Q1110" i="8" s="1"/>
  <c r="K1111" i="8"/>
  <c r="K1112" i="8"/>
  <c r="K1113" i="8"/>
  <c r="Q1113" i="8" s="1"/>
  <c r="K1114" i="8"/>
  <c r="Q1114" i="8" s="1"/>
  <c r="K1115" i="8"/>
  <c r="K1116" i="8"/>
  <c r="K1117" i="8"/>
  <c r="Q1117" i="8" s="1"/>
  <c r="K1118" i="8"/>
  <c r="Q1118" i="8" s="1"/>
  <c r="K1119" i="8"/>
  <c r="Q1119" i="8" s="1"/>
  <c r="K1120" i="8"/>
  <c r="Q1120" i="8" s="1"/>
  <c r="K1121" i="8"/>
  <c r="K1122" i="8"/>
  <c r="Q1122" i="8" s="1"/>
  <c r="K1123" i="8"/>
  <c r="Q1123" i="8" s="1"/>
  <c r="K1124" i="8"/>
  <c r="K1125" i="8"/>
  <c r="Q1125" i="8" s="1"/>
  <c r="K1126" i="8"/>
  <c r="Q1126" i="8" s="1"/>
  <c r="K1127" i="8"/>
  <c r="Q1127" i="8" s="1"/>
  <c r="K1128" i="8"/>
  <c r="Q1128" i="8" s="1"/>
  <c r="K1129" i="8"/>
  <c r="K1130" i="8"/>
  <c r="Q1130" i="8" s="1"/>
  <c r="K1131" i="8"/>
  <c r="Q1131" i="8" s="1"/>
  <c r="K1132" i="8"/>
  <c r="K1133" i="8"/>
  <c r="Q1133" i="8" s="1"/>
  <c r="K1134" i="8"/>
  <c r="Q1134" i="8" s="1"/>
  <c r="K1135" i="8"/>
  <c r="Q1135" i="8" s="1"/>
  <c r="K1074" i="8"/>
  <c r="Q1074" i="8" s="1"/>
  <c r="P1135" i="8"/>
  <c r="Q1132" i="8"/>
  <c r="P1130" i="8"/>
  <c r="Q1129" i="8"/>
  <c r="P1127" i="8"/>
  <c r="Q1124" i="8"/>
  <c r="P1122" i="8"/>
  <c r="Q1121" i="8"/>
  <c r="P1119" i="8"/>
  <c r="Q1116" i="8"/>
  <c r="Q1115" i="8"/>
  <c r="P1115" i="8"/>
  <c r="P1114" i="8"/>
  <c r="Q1112" i="8"/>
  <c r="Q1111" i="8"/>
  <c r="P1110" i="8"/>
  <c r="Q1109" i="8"/>
  <c r="Q1107" i="8"/>
  <c r="P1105" i="8"/>
  <c r="Q1103" i="8"/>
  <c r="P1103" i="8"/>
  <c r="Q1100" i="8"/>
  <c r="Q1099" i="8"/>
  <c r="P1099" i="8"/>
  <c r="P1098" i="8"/>
  <c r="Q1096" i="8"/>
  <c r="Q1095" i="8"/>
  <c r="P1094" i="8"/>
  <c r="Q1093" i="8"/>
  <c r="Q1091" i="8"/>
  <c r="P1089" i="8"/>
  <c r="Q1087" i="8"/>
  <c r="P1087" i="8"/>
  <c r="Q1084" i="8"/>
  <c r="Q1083" i="8"/>
  <c r="P1083" i="8"/>
  <c r="Q1082" i="8"/>
  <c r="Q1080" i="8"/>
  <c r="Q1079" i="8"/>
  <c r="P1079" i="8"/>
  <c r="Q1078" i="8"/>
  <c r="Q1076" i="8"/>
  <c r="Q1075" i="8"/>
  <c r="P1075" i="8"/>
  <c r="P1074" i="8"/>
  <c r="J1135" i="8"/>
  <c r="J1134" i="8"/>
  <c r="P1134" i="8" s="1"/>
  <c r="J1133" i="8"/>
  <c r="P1133" i="8" s="1"/>
  <c r="J1132" i="8"/>
  <c r="P1132" i="8" s="1"/>
  <c r="J1131" i="8"/>
  <c r="P1131" i="8" s="1"/>
  <c r="J1130" i="8"/>
  <c r="J1129" i="8"/>
  <c r="P1129" i="8" s="1"/>
  <c r="J1128" i="8"/>
  <c r="P1128" i="8" s="1"/>
  <c r="J1127" i="8"/>
  <c r="J1126" i="8"/>
  <c r="P1126" i="8" s="1"/>
  <c r="J1125" i="8"/>
  <c r="P1125" i="8" s="1"/>
  <c r="J1124" i="8"/>
  <c r="P1124" i="8" s="1"/>
  <c r="J1123" i="8"/>
  <c r="P1123" i="8" s="1"/>
  <c r="J1122" i="8"/>
  <c r="J1121" i="8"/>
  <c r="P1121" i="8" s="1"/>
  <c r="J1120" i="8"/>
  <c r="P1120" i="8" s="1"/>
  <c r="J1119" i="8"/>
  <c r="J1118" i="8"/>
  <c r="P1118" i="8" s="1"/>
  <c r="J1117" i="8"/>
  <c r="P1117" i="8" s="1"/>
  <c r="J1116" i="8"/>
  <c r="P1116" i="8" s="1"/>
  <c r="J1115" i="8"/>
  <c r="J1114" i="8"/>
  <c r="J1113" i="8"/>
  <c r="P1113" i="8" s="1"/>
  <c r="J1112" i="8"/>
  <c r="P1112" i="8" s="1"/>
  <c r="J1111" i="8"/>
  <c r="P1111" i="8" s="1"/>
  <c r="J1110" i="8"/>
  <c r="J1109" i="8"/>
  <c r="P1109" i="8" s="1"/>
  <c r="J1108" i="8"/>
  <c r="P1108" i="8" s="1"/>
  <c r="J1107" i="8"/>
  <c r="P1107" i="8" s="1"/>
  <c r="J1106" i="8"/>
  <c r="P1106" i="8" s="1"/>
  <c r="J1105" i="8"/>
  <c r="J1104" i="8"/>
  <c r="P1104" i="8" s="1"/>
  <c r="J1103" i="8"/>
  <c r="J1102" i="8"/>
  <c r="P1102" i="8" s="1"/>
  <c r="J1101" i="8"/>
  <c r="P1101" i="8" s="1"/>
  <c r="J1100" i="8"/>
  <c r="P1100" i="8" s="1"/>
  <c r="J1099" i="8"/>
  <c r="J1098" i="8"/>
  <c r="J1097" i="8"/>
  <c r="P1097" i="8" s="1"/>
  <c r="J1096" i="8"/>
  <c r="P1096" i="8" s="1"/>
  <c r="J1095" i="8"/>
  <c r="P1095" i="8" s="1"/>
  <c r="J1094" i="8"/>
  <c r="J1093" i="8"/>
  <c r="P1093" i="8" s="1"/>
  <c r="J1092" i="8"/>
  <c r="P1092" i="8" s="1"/>
  <c r="J1091" i="8"/>
  <c r="P1091" i="8" s="1"/>
  <c r="J1090" i="8"/>
  <c r="P1090" i="8" s="1"/>
  <c r="J1089" i="8"/>
  <c r="J1088" i="8"/>
  <c r="P1088" i="8" s="1"/>
  <c r="J1087" i="8"/>
  <c r="J1086" i="8"/>
  <c r="P1086" i="8" s="1"/>
  <c r="J1085" i="8"/>
  <c r="P1085" i="8" s="1"/>
  <c r="J1084" i="8"/>
  <c r="P1084" i="8" s="1"/>
  <c r="J1083" i="8"/>
  <c r="J1082" i="8"/>
  <c r="P1082" i="8" s="1"/>
  <c r="J1081" i="8"/>
  <c r="P1081" i="8" s="1"/>
  <c r="J1080" i="8"/>
  <c r="P1080" i="8" s="1"/>
  <c r="J1079" i="8"/>
  <c r="J1078" i="8"/>
  <c r="P1078" i="8" s="1"/>
  <c r="J1077" i="8"/>
  <c r="P1077" i="8" s="1"/>
  <c r="J1076" i="8"/>
  <c r="P1076" i="8" s="1"/>
  <c r="J1075" i="8"/>
  <c r="J1074" i="8"/>
  <c r="M63" i="3" l="1"/>
  <c r="N63" i="3" s="1"/>
  <c r="I63" i="3"/>
  <c r="M32" i="3"/>
  <c r="N32" i="3" s="1"/>
  <c r="O32" i="3" s="1"/>
  <c r="I32" i="3"/>
  <c r="M62" i="3"/>
  <c r="N62" i="3" s="1"/>
  <c r="I62" i="3"/>
  <c r="M31" i="3"/>
  <c r="N31" i="3" s="1"/>
  <c r="O31" i="3" s="1"/>
  <c r="I31" i="3"/>
  <c r="M61" i="3"/>
  <c r="N61" i="3" s="1"/>
  <c r="I61" i="3"/>
  <c r="M30" i="3"/>
  <c r="N30" i="3" s="1"/>
  <c r="O30" i="3" s="1"/>
  <c r="I30" i="3"/>
  <c r="M60" i="3"/>
  <c r="N60" i="3" s="1"/>
  <c r="I60" i="3"/>
  <c r="M29" i="3"/>
  <c r="N29" i="3" s="1"/>
  <c r="O29" i="3" s="1"/>
  <c r="I29" i="3"/>
  <c r="M59" i="3"/>
  <c r="N59" i="3" s="1"/>
  <c r="I59" i="3"/>
  <c r="M28" i="3"/>
  <c r="N28" i="3" s="1"/>
  <c r="O28" i="3" s="1"/>
  <c r="I28" i="3"/>
  <c r="M58" i="3"/>
  <c r="N58" i="3" s="1"/>
  <c r="I58" i="3"/>
  <c r="M27" i="3"/>
  <c r="N27" i="3" s="1"/>
  <c r="O27" i="3" s="1"/>
  <c r="I27" i="3"/>
  <c r="M26" i="3"/>
  <c r="N26" i="3" s="1"/>
  <c r="I26" i="3"/>
  <c r="M57" i="3"/>
  <c r="N57" i="3" s="1"/>
  <c r="O57" i="3" s="1"/>
  <c r="I57" i="3"/>
  <c r="M25" i="3"/>
  <c r="N25" i="3" s="1"/>
  <c r="I25" i="3"/>
  <c r="M24" i="3"/>
  <c r="N24" i="3" s="1"/>
  <c r="O24" i="3" s="1"/>
  <c r="I24" i="3"/>
  <c r="M56" i="3"/>
  <c r="N56" i="3" s="1"/>
  <c r="I56" i="3"/>
  <c r="M23" i="3"/>
  <c r="N23" i="3" s="1"/>
  <c r="O23" i="3" s="1"/>
  <c r="I23" i="3"/>
  <c r="M55" i="3"/>
  <c r="N55" i="3" s="1"/>
  <c r="I55" i="3"/>
  <c r="M22" i="3"/>
  <c r="N22" i="3" s="1"/>
  <c r="O22" i="3" s="1"/>
  <c r="I22" i="3"/>
  <c r="M54" i="3"/>
  <c r="N54" i="3" s="1"/>
  <c r="I54" i="3"/>
  <c r="M21" i="3"/>
  <c r="N21" i="3" s="1"/>
  <c r="O21" i="3" s="1"/>
  <c r="I21" i="3"/>
  <c r="M53" i="3"/>
  <c r="N53" i="3" s="1"/>
  <c r="I53" i="3"/>
  <c r="M20" i="3"/>
  <c r="N20" i="3" s="1"/>
  <c r="O20" i="3" s="1"/>
  <c r="I20" i="3"/>
  <c r="M52" i="3"/>
  <c r="N52" i="3" s="1"/>
  <c r="I52" i="3"/>
  <c r="M51" i="3"/>
  <c r="N51" i="3" s="1"/>
  <c r="O51" i="3" s="1"/>
  <c r="I51" i="3"/>
  <c r="M19" i="3"/>
  <c r="N19" i="3" s="1"/>
  <c r="I19" i="3"/>
  <c r="M50" i="3"/>
  <c r="N50" i="3" s="1"/>
  <c r="O50" i="3" s="1"/>
  <c r="I50" i="3"/>
  <c r="M49" i="3"/>
  <c r="N49" i="3" s="1"/>
  <c r="I49" i="3"/>
  <c r="M18" i="3"/>
  <c r="N18" i="3" s="1"/>
  <c r="O18" i="3" s="1"/>
  <c r="I18" i="3"/>
  <c r="M17" i="3"/>
  <c r="N17" i="3" s="1"/>
  <c r="I17" i="3"/>
  <c r="M48" i="3"/>
  <c r="N48" i="3" s="1"/>
  <c r="O48" i="3" s="1"/>
  <c r="I48" i="3"/>
  <c r="M16" i="3"/>
  <c r="N16" i="3" s="1"/>
  <c r="I16" i="3"/>
  <c r="M47" i="3"/>
  <c r="N47" i="3" s="1"/>
  <c r="O47" i="3" s="1"/>
  <c r="I47" i="3"/>
  <c r="L15" i="3"/>
  <c r="M15" i="3" s="1"/>
  <c r="N15" i="3" s="1"/>
  <c r="I15" i="3"/>
  <c r="M46" i="3"/>
  <c r="N46" i="3" s="1"/>
  <c r="O46" i="3" s="1"/>
  <c r="L46" i="3"/>
  <c r="I46" i="3"/>
  <c r="L14" i="3"/>
  <c r="M14" i="3" s="1"/>
  <c r="N14" i="3" s="1"/>
  <c r="O14" i="3" s="1"/>
  <c r="I14" i="3"/>
  <c r="L45" i="3"/>
  <c r="M45" i="3" s="1"/>
  <c r="N45" i="3" s="1"/>
  <c r="I45" i="3"/>
  <c r="L13" i="3"/>
  <c r="M13" i="3" s="1"/>
  <c r="N13" i="3" s="1"/>
  <c r="I13" i="3"/>
  <c r="L44" i="3"/>
  <c r="M44" i="3" s="1"/>
  <c r="N44" i="3" s="1"/>
  <c r="I44" i="3"/>
  <c r="L12" i="3"/>
  <c r="M12" i="3" s="1"/>
  <c r="N12" i="3" s="1"/>
  <c r="O12" i="3" s="1"/>
  <c r="I12" i="3"/>
  <c r="L43" i="3"/>
  <c r="M43" i="3" s="1"/>
  <c r="N43" i="3" s="1"/>
  <c r="I43" i="3"/>
  <c r="L11" i="3"/>
  <c r="M11" i="3" s="1"/>
  <c r="N11" i="3" s="1"/>
  <c r="O11" i="3" s="1"/>
  <c r="I11" i="3"/>
  <c r="L42" i="3"/>
  <c r="M42" i="3" s="1"/>
  <c r="N42" i="3" s="1"/>
  <c r="I42" i="3"/>
  <c r="L10" i="3"/>
  <c r="M10" i="3" s="1"/>
  <c r="N10" i="3" s="1"/>
  <c r="I10" i="3"/>
  <c r="L41" i="3"/>
  <c r="M41" i="3" s="1"/>
  <c r="N41" i="3" s="1"/>
  <c r="I41" i="3"/>
  <c r="L9" i="3"/>
  <c r="M9" i="3" s="1"/>
  <c r="N9" i="3" s="1"/>
  <c r="I9" i="3"/>
  <c r="L40" i="3"/>
  <c r="M40" i="3" s="1"/>
  <c r="N40" i="3" s="1"/>
  <c r="I40" i="3"/>
  <c r="L8" i="3"/>
  <c r="M8" i="3" s="1"/>
  <c r="N8" i="3" s="1"/>
  <c r="I8" i="3"/>
  <c r="L39" i="3"/>
  <c r="M39" i="3" s="1"/>
  <c r="N39" i="3" s="1"/>
  <c r="I39" i="3"/>
  <c r="L7" i="3"/>
  <c r="M7" i="3" s="1"/>
  <c r="N7" i="3" s="1"/>
  <c r="I7" i="3"/>
  <c r="L38" i="3"/>
  <c r="M38" i="3" s="1"/>
  <c r="N38" i="3" s="1"/>
  <c r="O38" i="3" s="1"/>
  <c r="I38" i="3"/>
  <c r="L6" i="3"/>
  <c r="M6" i="3" s="1"/>
  <c r="N6" i="3" s="1"/>
  <c r="I6" i="3"/>
  <c r="L37" i="3"/>
  <c r="M37" i="3" s="1"/>
  <c r="N37" i="3" s="1"/>
  <c r="I37" i="3"/>
  <c r="L5" i="3"/>
  <c r="M5" i="3" s="1"/>
  <c r="N5" i="3" s="1"/>
  <c r="I5" i="3"/>
  <c r="L36" i="3"/>
  <c r="M36" i="3" s="1"/>
  <c r="N36" i="3" s="1"/>
  <c r="I36" i="3"/>
  <c r="L35" i="3"/>
  <c r="M35" i="3" s="1"/>
  <c r="N35" i="3" s="1"/>
  <c r="I35" i="3"/>
  <c r="L4" i="3"/>
  <c r="M4" i="3" s="1"/>
  <c r="N4" i="3" s="1"/>
  <c r="I4" i="3"/>
  <c r="L34" i="3"/>
  <c r="M34" i="3" s="1"/>
  <c r="N34" i="3" s="1"/>
  <c r="I34" i="3"/>
  <c r="L3" i="3"/>
  <c r="M3" i="3" s="1"/>
  <c r="N3" i="3" s="1"/>
  <c r="I3" i="3"/>
  <c r="L33" i="3"/>
  <c r="M33" i="3" s="1"/>
  <c r="N33" i="3" s="1"/>
  <c r="I33" i="3"/>
  <c r="L2" i="3"/>
  <c r="M2" i="3" s="1"/>
  <c r="N2" i="3" s="1"/>
  <c r="I2" i="3"/>
  <c r="O33" i="3" l="1"/>
  <c r="O34" i="3"/>
  <c r="O35" i="3"/>
  <c r="O3" i="3"/>
  <c r="O36" i="3"/>
  <c r="O39" i="3"/>
  <c r="O40" i="3"/>
  <c r="O42" i="3"/>
  <c r="O44" i="3"/>
  <c r="O5" i="3"/>
  <c r="O45" i="3"/>
  <c r="O2" i="3"/>
  <c r="O37" i="3"/>
  <c r="O9" i="3"/>
  <c r="O10" i="3"/>
  <c r="O13" i="3"/>
  <c r="O6" i="3"/>
  <c r="O41" i="3"/>
  <c r="O4" i="3"/>
  <c r="O7" i="3"/>
  <c r="O8" i="3"/>
  <c r="O43" i="3"/>
  <c r="O15" i="3"/>
  <c r="O16" i="3"/>
  <c r="O17" i="3"/>
  <c r="O49" i="3"/>
  <c r="P63" i="3" s="1"/>
  <c r="O19" i="3"/>
  <c r="O52" i="3"/>
  <c r="O53" i="3"/>
  <c r="O54" i="3"/>
  <c r="O55" i="3"/>
  <c r="O56" i="3"/>
  <c r="O25" i="3"/>
  <c r="O26" i="3"/>
  <c r="O58" i="3"/>
  <c r="O59" i="3"/>
  <c r="O60" i="3"/>
  <c r="O61" i="3"/>
  <c r="O62" i="3"/>
  <c r="O63" i="3"/>
  <c r="L55" i="5"/>
  <c r="L54" i="5"/>
  <c r="L53" i="5"/>
  <c r="L52" i="5"/>
  <c r="L51" i="5"/>
  <c r="L50" i="5"/>
  <c r="L49" i="5"/>
  <c r="L48" i="5"/>
  <c r="L47" i="5"/>
  <c r="L46" i="5"/>
  <c r="Q45" i="5"/>
  <c r="L45" i="5"/>
  <c r="R45" i="5" s="1"/>
  <c r="K45" i="5"/>
  <c r="J45" i="5"/>
  <c r="L44" i="5"/>
  <c r="R44" i="5" s="1"/>
  <c r="K44" i="5"/>
  <c r="J44" i="5"/>
  <c r="Q44" i="5" s="1"/>
  <c r="Q43" i="5"/>
  <c r="L43" i="5"/>
  <c r="R43" i="5" s="1"/>
  <c r="K43" i="5"/>
  <c r="J43" i="5"/>
  <c r="Q42" i="5"/>
  <c r="L42" i="5"/>
  <c r="R42" i="5" s="1"/>
  <c r="K42" i="5"/>
  <c r="J42" i="5"/>
  <c r="P41" i="5"/>
  <c r="L41" i="5"/>
  <c r="K41" i="5"/>
  <c r="J41" i="5"/>
  <c r="L40" i="5"/>
  <c r="R40" i="5" s="1"/>
  <c r="K40" i="5"/>
  <c r="J40" i="5"/>
  <c r="Q40" i="5" s="1"/>
  <c r="L39" i="5"/>
  <c r="R39" i="5" s="1"/>
  <c r="K39" i="5"/>
  <c r="J39" i="5"/>
  <c r="Q39" i="5" s="1"/>
  <c r="P38" i="5"/>
  <c r="L38" i="5"/>
  <c r="P37" i="5"/>
  <c r="L37" i="5"/>
  <c r="P36" i="5"/>
  <c r="L36" i="5"/>
  <c r="P35" i="5"/>
  <c r="L35" i="5"/>
  <c r="P34" i="5"/>
  <c r="L34" i="5"/>
  <c r="P33" i="5"/>
  <c r="L33" i="5"/>
  <c r="P32" i="5"/>
  <c r="L32" i="5"/>
  <c r="P31" i="5"/>
  <c r="L31" i="5"/>
  <c r="P30" i="5"/>
  <c r="L30" i="5"/>
  <c r="P29" i="5"/>
  <c r="L29" i="5"/>
  <c r="P28" i="5"/>
  <c r="L28" i="5"/>
  <c r="P27" i="5"/>
  <c r="L27" i="5"/>
  <c r="P26" i="5"/>
  <c r="L26" i="5"/>
  <c r="P25" i="5"/>
  <c r="L25" i="5"/>
  <c r="P24" i="5"/>
  <c r="L24" i="5"/>
  <c r="P23" i="5"/>
  <c r="L23" i="5"/>
  <c r="P22" i="5"/>
  <c r="L22" i="5"/>
  <c r="P21" i="5"/>
  <c r="R21" i="5" s="1"/>
  <c r="L21" i="5"/>
  <c r="K21" i="5"/>
  <c r="J21" i="5"/>
  <c r="R20" i="5"/>
  <c r="P20" i="5"/>
  <c r="L20" i="5"/>
  <c r="K20" i="5"/>
  <c r="J20" i="5"/>
  <c r="Q20" i="5" s="1"/>
  <c r="P19" i="5"/>
  <c r="R19" i="5" s="1"/>
  <c r="L19" i="5"/>
  <c r="K19" i="5"/>
  <c r="J19" i="5"/>
  <c r="P18" i="5"/>
  <c r="L18" i="5"/>
  <c r="R18" i="5" s="1"/>
  <c r="K18" i="5"/>
  <c r="J18" i="5"/>
  <c r="Q18" i="5" s="1"/>
  <c r="P17" i="5"/>
  <c r="L17" i="5"/>
  <c r="K17" i="5"/>
  <c r="J17" i="5"/>
  <c r="P16" i="5"/>
  <c r="R16" i="5" s="1"/>
  <c r="L16" i="5"/>
  <c r="K16" i="5"/>
  <c r="J16" i="5"/>
  <c r="P15" i="5"/>
  <c r="L15" i="5"/>
  <c r="K15" i="5"/>
  <c r="J15" i="5"/>
  <c r="P14" i="5"/>
  <c r="R14" i="5" s="1"/>
  <c r="L14" i="5"/>
  <c r="K14" i="5"/>
  <c r="J14" i="5"/>
  <c r="P13" i="5"/>
  <c r="R13" i="5" s="1"/>
  <c r="L13" i="5"/>
  <c r="K13" i="5"/>
  <c r="J13" i="5"/>
  <c r="R12" i="5"/>
  <c r="P12" i="5"/>
  <c r="L12" i="5"/>
  <c r="K12" i="5"/>
  <c r="J12" i="5"/>
  <c r="Q12" i="5" s="1"/>
  <c r="P11" i="5"/>
  <c r="R11" i="5" s="1"/>
  <c r="L11" i="5"/>
  <c r="K11" i="5"/>
  <c r="J11" i="5"/>
  <c r="P10" i="5"/>
  <c r="L10" i="5"/>
  <c r="R10" i="5" s="1"/>
  <c r="K10" i="5"/>
  <c r="J10" i="5"/>
  <c r="Q10" i="5" s="1"/>
  <c r="P9" i="5"/>
  <c r="L9" i="5"/>
  <c r="K9" i="5"/>
  <c r="J9" i="5"/>
  <c r="P8" i="5"/>
  <c r="R8" i="5" s="1"/>
  <c r="L8" i="5"/>
  <c r="K8" i="5"/>
  <c r="J8" i="5"/>
  <c r="P7" i="5"/>
  <c r="L7" i="5"/>
  <c r="K7" i="5"/>
  <c r="J7" i="5"/>
  <c r="P6" i="5"/>
  <c r="R6" i="5" s="1"/>
  <c r="L6" i="5"/>
  <c r="K6" i="5"/>
  <c r="J6" i="5"/>
  <c r="P5" i="5"/>
  <c r="R5" i="5" s="1"/>
  <c r="L5" i="5"/>
  <c r="K5" i="5"/>
  <c r="J5" i="5"/>
  <c r="R4" i="5"/>
  <c r="P4" i="5"/>
  <c r="L4" i="5"/>
  <c r="K4" i="5"/>
  <c r="J4" i="5"/>
  <c r="Q4" i="5" s="1"/>
  <c r="P3" i="5"/>
  <c r="R3" i="5" s="1"/>
  <c r="L3" i="5"/>
  <c r="K3" i="5"/>
  <c r="J3" i="5"/>
  <c r="P2" i="5"/>
  <c r="L2" i="5"/>
  <c r="R2" i="5" s="1"/>
  <c r="K2" i="5"/>
  <c r="J2" i="5"/>
  <c r="Q2" i="5" s="1"/>
  <c r="Q14" i="5" l="1"/>
  <c r="R41" i="5"/>
  <c r="T45" i="5" s="1"/>
  <c r="Q6" i="5"/>
  <c r="R7" i="5"/>
  <c r="T21" i="5" s="1"/>
  <c r="R15" i="5"/>
  <c r="P46" i="3"/>
  <c r="Q8" i="5"/>
  <c r="R9" i="5"/>
  <c r="Q16" i="5"/>
  <c r="R17" i="5"/>
  <c r="P32" i="3"/>
  <c r="P15" i="3"/>
  <c r="Q41" i="5"/>
  <c r="Q3" i="5"/>
  <c r="Q5" i="5"/>
  <c r="Q7" i="5"/>
  <c r="Q9" i="5"/>
  <c r="Q11" i="5"/>
  <c r="Q13" i="5"/>
  <c r="Q15" i="5"/>
  <c r="Q17" i="5"/>
  <c r="Q19" i="5"/>
  <c r="Q21" i="5"/>
  <c r="R3" i="8" l="1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6" i="8"/>
  <c r="R107" i="8"/>
  <c r="R108" i="8"/>
  <c r="R109" i="8"/>
  <c r="R110" i="8"/>
  <c r="R111" i="8"/>
  <c r="R112" i="8"/>
  <c r="R113" i="8"/>
  <c r="R114" i="8"/>
  <c r="R115" i="8"/>
  <c r="R116" i="8"/>
  <c r="R117" i="8"/>
  <c r="R118" i="8"/>
  <c r="R119" i="8"/>
  <c r="R120" i="8"/>
  <c r="R121" i="8"/>
  <c r="R122" i="8"/>
  <c r="R123" i="8"/>
  <c r="R124" i="8"/>
  <c r="R125" i="8"/>
  <c r="R126" i="8"/>
  <c r="R127" i="8"/>
  <c r="R128" i="8"/>
  <c r="R129" i="8"/>
  <c r="R130" i="8"/>
  <c r="R131" i="8"/>
  <c r="R132" i="8"/>
  <c r="R133" i="8"/>
  <c r="R134" i="8"/>
  <c r="R135" i="8"/>
  <c r="R136" i="8"/>
  <c r="R137" i="8"/>
  <c r="R138" i="8"/>
  <c r="R139" i="8"/>
  <c r="R140" i="8"/>
  <c r="R141" i="8"/>
  <c r="R142" i="8"/>
  <c r="R143" i="8"/>
  <c r="R144" i="8"/>
  <c r="R145" i="8"/>
  <c r="R146" i="8"/>
  <c r="R147" i="8"/>
  <c r="R148" i="8"/>
  <c r="R149" i="8"/>
  <c r="R150" i="8"/>
  <c r="R151" i="8"/>
  <c r="R152" i="8"/>
  <c r="R153" i="8"/>
  <c r="R154" i="8"/>
  <c r="R155" i="8"/>
  <c r="R156" i="8"/>
  <c r="R157" i="8"/>
  <c r="R158" i="8"/>
  <c r="R159" i="8"/>
  <c r="R160" i="8"/>
  <c r="R161" i="8"/>
  <c r="R162" i="8"/>
  <c r="R163" i="8"/>
  <c r="R164" i="8"/>
  <c r="R165" i="8"/>
  <c r="R166" i="8"/>
  <c r="R167" i="8"/>
  <c r="R168" i="8"/>
  <c r="R169" i="8"/>
  <c r="R170" i="8"/>
  <c r="R171" i="8"/>
  <c r="R172" i="8"/>
  <c r="R173" i="8"/>
  <c r="R174" i="8"/>
  <c r="R175" i="8"/>
  <c r="R176" i="8"/>
  <c r="R177" i="8"/>
  <c r="R178" i="8"/>
  <c r="R179" i="8"/>
  <c r="R180" i="8"/>
  <c r="R181" i="8"/>
  <c r="R182" i="8"/>
  <c r="R183" i="8"/>
  <c r="R184" i="8"/>
  <c r="R185" i="8"/>
  <c r="R186" i="8"/>
  <c r="R187" i="8"/>
  <c r="R188" i="8"/>
  <c r="R189" i="8"/>
  <c r="R190" i="8"/>
  <c r="R191" i="8"/>
  <c r="R192" i="8"/>
  <c r="R193" i="8"/>
  <c r="R194" i="8"/>
  <c r="R195" i="8"/>
  <c r="R196" i="8"/>
  <c r="R197" i="8"/>
  <c r="R198" i="8"/>
  <c r="R199" i="8"/>
  <c r="R200" i="8"/>
  <c r="R201" i="8"/>
  <c r="R202" i="8"/>
  <c r="R203" i="8"/>
  <c r="R204" i="8"/>
  <c r="R205" i="8"/>
  <c r="R206" i="8"/>
  <c r="R207" i="8"/>
  <c r="R208" i="8"/>
  <c r="R209" i="8"/>
  <c r="R210" i="8"/>
  <c r="R211" i="8"/>
  <c r="R212" i="8"/>
  <c r="R213" i="8"/>
  <c r="R214" i="8"/>
  <c r="R215" i="8"/>
  <c r="R216" i="8"/>
  <c r="R217" i="8"/>
  <c r="R218" i="8"/>
  <c r="R219" i="8"/>
  <c r="R220" i="8"/>
  <c r="R221" i="8"/>
  <c r="R222" i="8"/>
  <c r="R223" i="8"/>
  <c r="R224" i="8"/>
  <c r="R225" i="8"/>
  <c r="R226" i="8"/>
  <c r="R227" i="8"/>
  <c r="R228" i="8"/>
  <c r="R229" i="8"/>
  <c r="R230" i="8"/>
  <c r="R231" i="8"/>
  <c r="R232" i="8"/>
  <c r="R233" i="8"/>
  <c r="R234" i="8"/>
  <c r="R235" i="8"/>
  <c r="R236" i="8"/>
  <c r="R237" i="8"/>
  <c r="R238" i="8"/>
  <c r="R239" i="8"/>
  <c r="R240" i="8"/>
  <c r="R241" i="8"/>
  <c r="R242" i="8"/>
  <c r="R243" i="8"/>
  <c r="R244" i="8"/>
  <c r="R245" i="8"/>
  <c r="R246" i="8"/>
  <c r="R247" i="8"/>
  <c r="R248" i="8"/>
  <c r="R249" i="8"/>
  <c r="R250" i="8"/>
  <c r="R251" i="8"/>
  <c r="R252" i="8"/>
  <c r="R253" i="8"/>
  <c r="R254" i="8"/>
  <c r="R255" i="8"/>
  <c r="R256" i="8"/>
  <c r="R257" i="8"/>
  <c r="R258" i="8"/>
  <c r="R259" i="8"/>
  <c r="R260" i="8"/>
  <c r="R261" i="8"/>
  <c r="R262" i="8"/>
  <c r="R263" i="8"/>
  <c r="R264" i="8"/>
  <c r="R265" i="8"/>
  <c r="R266" i="8"/>
  <c r="R267" i="8"/>
  <c r="R268" i="8"/>
  <c r="R269" i="8"/>
  <c r="R270" i="8"/>
  <c r="R271" i="8"/>
  <c r="R272" i="8"/>
  <c r="R273" i="8"/>
  <c r="R274" i="8"/>
  <c r="R275" i="8"/>
  <c r="R276" i="8"/>
  <c r="R277" i="8"/>
  <c r="R278" i="8"/>
  <c r="R279" i="8"/>
  <c r="R280" i="8"/>
  <c r="R281" i="8"/>
  <c r="R282" i="8"/>
  <c r="R283" i="8"/>
  <c r="R284" i="8"/>
  <c r="R285" i="8"/>
  <c r="R286" i="8"/>
  <c r="R287" i="8"/>
  <c r="R288" i="8"/>
  <c r="R289" i="8"/>
  <c r="R290" i="8"/>
  <c r="R291" i="8"/>
  <c r="R292" i="8"/>
  <c r="R293" i="8"/>
  <c r="R294" i="8"/>
  <c r="R295" i="8"/>
  <c r="R296" i="8"/>
  <c r="R297" i="8"/>
  <c r="R298" i="8"/>
  <c r="R299" i="8"/>
  <c r="R300" i="8"/>
  <c r="R301" i="8"/>
  <c r="R302" i="8"/>
  <c r="R303" i="8"/>
  <c r="R304" i="8"/>
  <c r="R305" i="8"/>
  <c r="R306" i="8"/>
  <c r="R307" i="8"/>
  <c r="R308" i="8"/>
  <c r="R309" i="8"/>
  <c r="R310" i="8"/>
  <c r="R311" i="8"/>
  <c r="R312" i="8"/>
  <c r="R313" i="8"/>
  <c r="R314" i="8"/>
  <c r="R315" i="8"/>
  <c r="R316" i="8"/>
  <c r="R317" i="8"/>
  <c r="R318" i="8"/>
  <c r="R319" i="8"/>
  <c r="R320" i="8"/>
  <c r="R321" i="8"/>
  <c r="R322" i="8"/>
  <c r="R323" i="8"/>
  <c r="R324" i="8"/>
  <c r="R325" i="8"/>
  <c r="R326" i="8"/>
  <c r="R327" i="8"/>
  <c r="R328" i="8"/>
  <c r="R329" i="8"/>
  <c r="R330" i="8"/>
  <c r="R331" i="8"/>
  <c r="R332" i="8"/>
  <c r="R333" i="8"/>
  <c r="R334" i="8"/>
  <c r="R335" i="8"/>
  <c r="R336" i="8"/>
  <c r="R337" i="8"/>
  <c r="R338" i="8"/>
  <c r="R339" i="8"/>
  <c r="R340" i="8"/>
  <c r="R341" i="8"/>
  <c r="R342" i="8"/>
  <c r="R343" i="8"/>
  <c r="R344" i="8"/>
  <c r="R345" i="8"/>
  <c r="R346" i="8"/>
  <c r="R347" i="8"/>
  <c r="R348" i="8"/>
  <c r="R349" i="8"/>
  <c r="R350" i="8"/>
  <c r="R351" i="8"/>
  <c r="R352" i="8"/>
  <c r="R353" i="8"/>
  <c r="R354" i="8"/>
  <c r="R355" i="8"/>
  <c r="R356" i="8"/>
  <c r="R357" i="8"/>
  <c r="R358" i="8"/>
  <c r="R359" i="8"/>
  <c r="R360" i="8"/>
  <c r="R361" i="8"/>
  <c r="R362" i="8"/>
  <c r="R363" i="8"/>
  <c r="R364" i="8"/>
  <c r="R365" i="8"/>
  <c r="R366" i="8"/>
  <c r="R367" i="8"/>
  <c r="R368" i="8"/>
  <c r="R369" i="8"/>
  <c r="R370" i="8"/>
  <c r="R371" i="8"/>
  <c r="R372" i="8"/>
  <c r="R373" i="8"/>
  <c r="R374" i="8"/>
  <c r="R375" i="8"/>
  <c r="R376" i="8"/>
  <c r="R377" i="8"/>
  <c r="R378" i="8"/>
  <c r="R379" i="8"/>
  <c r="R380" i="8"/>
  <c r="R381" i="8"/>
  <c r="R382" i="8"/>
  <c r="R383" i="8"/>
  <c r="R384" i="8"/>
  <c r="R385" i="8"/>
  <c r="R386" i="8"/>
  <c r="R387" i="8"/>
  <c r="R388" i="8"/>
  <c r="R389" i="8"/>
  <c r="R390" i="8"/>
  <c r="R391" i="8"/>
  <c r="R392" i="8"/>
  <c r="R393" i="8"/>
  <c r="R394" i="8"/>
  <c r="R395" i="8"/>
  <c r="R396" i="8"/>
  <c r="R397" i="8"/>
  <c r="R398" i="8"/>
  <c r="R399" i="8"/>
  <c r="R400" i="8"/>
  <c r="R401" i="8"/>
  <c r="R402" i="8"/>
  <c r="R403" i="8"/>
  <c r="R404" i="8"/>
  <c r="R405" i="8"/>
  <c r="R406" i="8"/>
  <c r="R407" i="8"/>
  <c r="R408" i="8"/>
  <c r="R409" i="8"/>
  <c r="R410" i="8"/>
  <c r="R411" i="8"/>
  <c r="R412" i="8"/>
  <c r="R413" i="8"/>
  <c r="R414" i="8"/>
  <c r="R415" i="8"/>
  <c r="R416" i="8"/>
  <c r="R417" i="8"/>
  <c r="R418" i="8"/>
  <c r="R419" i="8"/>
  <c r="R420" i="8"/>
  <c r="R421" i="8"/>
  <c r="R422" i="8"/>
  <c r="R423" i="8"/>
  <c r="R424" i="8"/>
  <c r="R425" i="8"/>
  <c r="R426" i="8"/>
  <c r="R427" i="8"/>
  <c r="R428" i="8"/>
  <c r="R429" i="8"/>
  <c r="R430" i="8"/>
  <c r="R431" i="8"/>
  <c r="R432" i="8"/>
  <c r="R433" i="8"/>
  <c r="R434" i="8"/>
  <c r="R435" i="8"/>
  <c r="R436" i="8"/>
  <c r="R437" i="8"/>
  <c r="R438" i="8"/>
  <c r="R439" i="8"/>
  <c r="R440" i="8"/>
  <c r="R441" i="8"/>
  <c r="R442" i="8"/>
  <c r="R443" i="8"/>
  <c r="R444" i="8"/>
  <c r="R445" i="8"/>
  <c r="R446" i="8"/>
  <c r="R447" i="8"/>
  <c r="R448" i="8"/>
  <c r="R449" i="8"/>
  <c r="R450" i="8"/>
  <c r="R451" i="8"/>
  <c r="R452" i="8"/>
  <c r="R453" i="8"/>
  <c r="R454" i="8"/>
  <c r="R455" i="8"/>
  <c r="R456" i="8"/>
  <c r="R457" i="8"/>
  <c r="R458" i="8"/>
  <c r="R459" i="8"/>
  <c r="R460" i="8"/>
  <c r="R461" i="8"/>
  <c r="R462" i="8"/>
  <c r="R463" i="8"/>
  <c r="R464" i="8"/>
  <c r="R465" i="8"/>
  <c r="R466" i="8"/>
  <c r="R467" i="8"/>
  <c r="R468" i="8"/>
  <c r="R469" i="8"/>
  <c r="R470" i="8"/>
  <c r="R471" i="8"/>
  <c r="R472" i="8"/>
  <c r="R473" i="8"/>
  <c r="R474" i="8"/>
  <c r="R475" i="8"/>
  <c r="R476" i="8"/>
  <c r="R477" i="8"/>
  <c r="R478" i="8"/>
  <c r="R479" i="8"/>
  <c r="R480" i="8"/>
  <c r="R481" i="8"/>
  <c r="R482" i="8"/>
  <c r="R483" i="8"/>
  <c r="R484" i="8"/>
  <c r="R485" i="8"/>
  <c r="R486" i="8"/>
  <c r="R487" i="8"/>
  <c r="R488" i="8"/>
  <c r="R489" i="8"/>
  <c r="R490" i="8"/>
  <c r="R491" i="8"/>
  <c r="R492" i="8"/>
  <c r="R493" i="8"/>
  <c r="R494" i="8"/>
  <c r="R495" i="8"/>
  <c r="R496" i="8"/>
  <c r="R497" i="8"/>
  <c r="R498" i="8"/>
  <c r="R499" i="8"/>
  <c r="R500" i="8"/>
  <c r="R501" i="8"/>
  <c r="R502" i="8"/>
  <c r="R503" i="8"/>
  <c r="R504" i="8"/>
  <c r="R505" i="8"/>
  <c r="R506" i="8"/>
  <c r="R507" i="8"/>
  <c r="R508" i="8"/>
  <c r="R509" i="8"/>
  <c r="R510" i="8"/>
  <c r="R511" i="8"/>
  <c r="R512" i="8"/>
  <c r="R513" i="8"/>
  <c r="R514" i="8"/>
  <c r="R515" i="8"/>
  <c r="R516" i="8"/>
  <c r="R517" i="8"/>
  <c r="R518" i="8"/>
  <c r="R519" i="8"/>
  <c r="R520" i="8"/>
  <c r="R521" i="8"/>
  <c r="R522" i="8"/>
  <c r="R523" i="8"/>
  <c r="R524" i="8"/>
  <c r="R525" i="8"/>
  <c r="R526" i="8"/>
  <c r="R527" i="8"/>
  <c r="R528" i="8"/>
  <c r="R529" i="8"/>
  <c r="R530" i="8"/>
  <c r="R531" i="8"/>
  <c r="R532" i="8"/>
  <c r="R533" i="8"/>
  <c r="R534" i="8"/>
  <c r="R535" i="8"/>
  <c r="R536" i="8"/>
  <c r="R537" i="8"/>
  <c r="R538" i="8"/>
  <c r="R539" i="8"/>
  <c r="R540" i="8"/>
  <c r="R541" i="8"/>
  <c r="R542" i="8"/>
  <c r="R543" i="8"/>
  <c r="R544" i="8"/>
  <c r="R545" i="8"/>
  <c r="R546" i="8"/>
  <c r="R547" i="8"/>
  <c r="R548" i="8"/>
  <c r="R549" i="8"/>
  <c r="R550" i="8"/>
  <c r="R551" i="8"/>
  <c r="R552" i="8"/>
  <c r="R553" i="8"/>
  <c r="R554" i="8"/>
  <c r="R555" i="8"/>
  <c r="R556" i="8"/>
  <c r="R557" i="8"/>
  <c r="R558" i="8"/>
  <c r="R559" i="8"/>
  <c r="R560" i="8"/>
  <c r="R561" i="8"/>
  <c r="R562" i="8"/>
  <c r="R563" i="8"/>
  <c r="R564" i="8"/>
  <c r="R565" i="8"/>
  <c r="R566" i="8"/>
  <c r="R567" i="8"/>
  <c r="R568" i="8"/>
  <c r="R569" i="8"/>
  <c r="R570" i="8"/>
  <c r="R571" i="8"/>
  <c r="R572" i="8"/>
  <c r="R573" i="8"/>
  <c r="R574" i="8"/>
  <c r="R575" i="8"/>
  <c r="R576" i="8"/>
  <c r="R577" i="8"/>
  <c r="R578" i="8"/>
  <c r="R579" i="8"/>
  <c r="R580" i="8"/>
  <c r="R581" i="8"/>
  <c r="R582" i="8"/>
  <c r="R583" i="8"/>
  <c r="R584" i="8"/>
  <c r="R585" i="8"/>
  <c r="R586" i="8"/>
  <c r="R587" i="8"/>
  <c r="R588" i="8"/>
  <c r="R589" i="8"/>
  <c r="R590" i="8"/>
  <c r="R591" i="8"/>
  <c r="R592" i="8"/>
  <c r="R593" i="8"/>
  <c r="R594" i="8"/>
  <c r="R595" i="8"/>
  <c r="R596" i="8"/>
  <c r="R597" i="8"/>
  <c r="R598" i="8"/>
  <c r="R599" i="8"/>
  <c r="R600" i="8"/>
  <c r="R601" i="8"/>
  <c r="R602" i="8"/>
  <c r="R603" i="8"/>
  <c r="R604" i="8"/>
  <c r="R605" i="8"/>
  <c r="R606" i="8"/>
  <c r="R661" i="8"/>
  <c r="R662" i="8"/>
  <c r="R663" i="8"/>
  <c r="R664" i="8"/>
  <c r="R665" i="8"/>
  <c r="R666" i="8"/>
  <c r="R667" i="8"/>
  <c r="R668" i="8"/>
  <c r="R669" i="8"/>
  <c r="R670" i="8"/>
  <c r="R671" i="8"/>
  <c r="R672" i="8"/>
  <c r="R673" i="8"/>
  <c r="R674" i="8"/>
  <c r="R675" i="8"/>
  <c r="R676" i="8"/>
  <c r="R677" i="8"/>
  <c r="R678" i="8"/>
  <c r="R679" i="8"/>
  <c r="R680" i="8"/>
  <c r="R681" i="8"/>
  <c r="R682" i="8"/>
  <c r="R683" i="8"/>
  <c r="R684" i="8"/>
  <c r="R685" i="8"/>
  <c r="R686" i="8"/>
  <c r="R687" i="8"/>
  <c r="R688" i="8"/>
  <c r="R689" i="8"/>
  <c r="R690" i="8"/>
  <c r="R691" i="8"/>
  <c r="R692" i="8"/>
  <c r="R693" i="8"/>
  <c r="R694" i="8"/>
  <c r="R695" i="8"/>
  <c r="R696" i="8"/>
  <c r="R697" i="8"/>
  <c r="R698" i="8"/>
  <c r="R699" i="8"/>
  <c r="R700" i="8"/>
  <c r="R701" i="8"/>
  <c r="R702" i="8"/>
  <c r="R703" i="8"/>
  <c r="R704" i="8"/>
  <c r="R705" i="8"/>
  <c r="R706" i="8"/>
  <c r="R707" i="8"/>
  <c r="R708" i="8"/>
  <c r="R709" i="8"/>
  <c r="R710" i="8"/>
  <c r="R711" i="8"/>
  <c r="R712" i="8"/>
  <c r="R713" i="8"/>
  <c r="R714" i="8"/>
  <c r="R715" i="8"/>
  <c r="R716" i="8"/>
  <c r="R717" i="8"/>
  <c r="R718" i="8"/>
  <c r="R719" i="8"/>
  <c r="R720" i="8"/>
  <c r="R721" i="8"/>
  <c r="R722" i="8"/>
  <c r="R723" i="8"/>
  <c r="R724" i="8"/>
  <c r="R725" i="8"/>
  <c r="R726" i="8"/>
  <c r="R727" i="8"/>
  <c r="R728" i="8"/>
  <c r="R729" i="8"/>
  <c r="R730" i="8"/>
  <c r="R731" i="8"/>
  <c r="R732" i="8"/>
  <c r="R733" i="8"/>
  <c r="R734" i="8"/>
  <c r="R735" i="8"/>
  <c r="R736" i="8"/>
  <c r="R737" i="8"/>
  <c r="R738" i="8"/>
  <c r="R739" i="8"/>
  <c r="R740" i="8"/>
  <c r="R741" i="8"/>
  <c r="R742" i="8"/>
  <c r="R743" i="8"/>
  <c r="R744" i="8"/>
  <c r="R745" i="8"/>
  <c r="R746" i="8"/>
  <c r="R747" i="8"/>
  <c r="R748" i="8"/>
  <c r="R749" i="8"/>
  <c r="R750" i="8"/>
  <c r="R751" i="8"/>
  <c r="R752" i="8"/>
  <c r="R753" i="8"/>
  <c r="R754" i="8"/>
  <c r="R755" i="8"/>
  <c r="R756" i="8"/>
  <c r="R757" i="8"/>
  <c r="R758" i="8"/>
  <c r="R759" i="8"/>
  <c r="R760" i="8"/>
  <c r="R761" i="8"/>
  <c r="R762" i="8"/>
  <c r="R763" i="8"/>
  <c r="R764" i="8"/>
  <c r="R765" i="8"/>
  <c r="R766" i="8"/>
  <c r="R767" i="8"/>
  <c r="R768" i="8"/>
  <c r="R769" i="8"/>
  <c r="R770" i="8"/>
  <c r="R771" i="8"/>
  <c r="R772" i="8"/>
  <c r="R773" i="8"/>
  <c r="R774" i="8"/>
  <c r="R775" i="8"/>
  <c r="R776" i="8"/>
  <c r="R777" i="8"/>
  <c r="R778" i="8"/>
  <c r="R779" i="8"/>
  <c r="R780" i="8"/>
  <c r="R781" i="8"/>
  <c r="R782" i="8"/>
  <c r="R783" i="8"/>
  <c r="R784" i="8"/>
  <c r="R785" i="8"/>
  <c r="R786" i="8"/>
  <c r="R787" i="8"/>
  <c r="R788" i="8"/>
  <c r="R789" i="8"/>
  <c r="R790" i="8"/>
  <c r="R791" i="8"/>
  <c r="R792" i="8"/>
  <c r="R793" i="8"/>
  <c r="R794" i="8"/>
  <c r="R795" i="8"/>
  <c r="R796" i="8"/>
  <c r="R797" i="8"/>
  <c r="R798" i="8"/>
  <c r="R799" i="8"/>
  <c r="R800" i="8"/>
  <c r="R801" i="8"/>
  <c r="R802" i="8"/>
  <c r="R803" i="8"/>
  <c r="R804" i="8"/>
  <c r="R805" i="8"/>
  <c r="R806" i="8"/>
  <c r="R807" i="8"/>
  <c r="R808" i="8"/>
  <c r="R809" i="8"/>
  <c r="R810" i="8"/>
  <c r="R811" i="8"/>
  <c r="R812" i="8"/>
  <c r="R813" i="8"/>
  <c r="R814" i="8"/>
  <c r="R815" i="8"/>
  <c r="R816" i="8"/>
  <c r="R817" i="8"/>
  <c r="R818" i="8"/>
  <c r="R819" i="8"/>
  <c r="R820" i="8"/>
  <c r="R821" i="8"/>
  <c r="R822" i="8"/>
  <c r="R823" i="8"/>
  <c r="R824" i="8"/>
  <c r="R825" i="8"/>
  <c r="R826" i="8"/>
  <c r="R827" i="8"/>
  <c r="R828" i="8"/>
  <c r="R829" i="8"/>
  <c r="R830" i="8"/>
  <c r="R831" i="8"/>
  <c r="R832" i="8"/>
  <c r="R833" i="8"/>
  <c r="R834" i="8"/>
  <c r="R835" i="8"/>
  <c r="R836" i="8"/>
  <c r="R837" i="8"/>
  <c r="R838" i="8"/>
  <c r="R839" i="8"/>
  <c r="R840" i="8"/>
  <c r="R841" i="8"/>
  <c r="R842" i="8"/>
  <c r="R843" i="8"/>
  <c r="R844" i="8"/>
  <c r="R845" i="8"/>
  <c r="R846" i="8"/>
  <c r="R847" i="8"/>
  <c r="R848" i="8"/>
  <c r="R849" i="8"/>
  <c r="R850" i="8"/>
  <c r="R851" i="8"/>
  <c r="R852" i="8"/>
  <c r="R853" i="8"/>
  <c r="R854" i="8"/>
  <c r="R855" i="8"/>
  <c r="R856" i="8"/>
  <c r="R857" i="8"/>
  <c r="R858" i="8"/>
  <c r="R859" i="8"/>
  <c r="R860" i="8"/>
  <c r="R861" i="8"/>
  <c r="R862" i="8"/>
  <c r="R863" i="8"/>
  <c r="R864" i="8"/>
  <c r="R865" i="8"/>
  <c r="R866" i="8"/>
  <c r="R867" i="8"/>
  <c r="R868" i="8"/>
  <c r="R869" i="8"/>
  <c r="R870" i="8"/>
  <c r="R871" i="8"/>
  <c r="R872" i="8"/>
  <c r="R873" i="8"/>
  <c r="R874" i="8"/>
  <c r="R875" i="8"/>
  <c r="R876" i="8"/>
  <c r="R877" i="8"/>
  <c r="R878" i="8"/>
  <c r="R879" i="8"/>
  <c r="R880" i="8"/>
  <c r="R881" i="8"/>
  <c r="R882" i="8"/>
  <c r="R883" i="8"/>
  <c r="R884" i="8"/>
  <c r="R885" i="8"/>
  <c r="R886" i="8"/>
  <c r="R887" i="8"/>
  <c r="R888" i="8"/>
  <c r="R889" i="8"/>
  <c r="R890" i="8"/>
  <c r="R891" i="8"/>
  <c r="R892" i="8"/>
  <c r="R893" i="8"/>
  <c r="R894" i="8"/>
  <c r="R895" i="8"/>
  <c r="R896" i="8"/>
  <c r="R897" i="8"/>
  <c r="R898" i="8"/>
  <c r="R899" i="8"/>
  <c r="R900" i="8"/>
  <c r="R901" i="8"/>
  <c r="R902" i="8"/>
  <c r="R903" i="8"/>
  <c r="R904" i="8"/>
  <c r="R905" i="8"/>
  <c r="R906" i="8"/>
  <c r="R907" i="8"/>
  <c r="R908" i="8"/>
  <c r="R909" i="8"/>
  <c r="R910" i="8"/>
  <c r="R911" i="8"/>
  <c r="R912" i="8"/>
  <c r="R913" i="8"/>
  <c r="R914" i="8"/>
  <c r="R915" i="8"/>
  <c r="R916" i="8"/>
  <c r="R917" i="8"/>
  <c r="R918" i="8"/>
  <c r="R919" i="8"/>
  <c r="R920" i="8"/>
  <c r="R921" i="8"/>
  <c r="R922" i="8"/>
  <c r="R2" i="8"/>
  <c r="O3" i="2"/>
  <c r="O4" i="2"/>
  <c r="O5" i="2"/>
  <c r="O6" i="2"/>
  <c r="O7" i="2"/>
  <c r="O8" i="2"/>
  <c r="O9" i="2"/>
  <c r="O10" i="2"/>
  <c r="O11" i="2"/>
  <c r="O12" i="2"/>
  <c r="O13" i="2"/>
  <c r="O14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Q141" i="2" s="1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Q205" i="2" s="1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" i="2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478" i="7"/>
  <c r="O479" i="7"/>
  <c r="O480" i="7"/>
  <c r="O481" i="7"/>
  <c r="O482" i="7"/>
  <c r="O483" i="7"/>
  <c r="O484" i="7"/>
  <c r="O485" i="7"/>
  <c r="O486" i="7"/>
  <c r="O487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510" i="7"/>
  <c r="O511" i="7"/>
  <c r="O512" i="7"/>
  <c r="O513" i="7"/>
  <c r="O514" i="7"/>
  <c r="O515" i="7"/>
  <c r="O516" i="7"/>
  <c r="O517" i="7"/>
  <c r="O518" i="7"/>
  <c r="O519" i="7"/>
  <c r="O520" i="7"/>
  <c r="O521" i="7"/>
  <c r="O522" i="7"/>
  <c r="O523" i="7"/>
  <c r="O524" i="7"/>
  <c r="O525" i="7"/>
  <c r="O526" i="7"/>
  <c r="O527" i="7"/>
  <c r="O528" i="7"/>
  <c r="O529" i="7"/>
  <c r="O530" i="7"/>
  <c r="O531" i="7"/>
  <c r="O532" i="7"/>
  <c r="O533" i="7"/>
  <c r="O534" i="7"/>
  <c r="O535" i="7"/>
  <c r="O536" i="7"/>
  <c r="O537" i="7"/>
  <c r="O538" i="7"/>
  <c r="O539" i="7"/>
  <c r="O540" i="7"/>
  <c r="O541" i="7"/>
  <c r="O544" i="7"/>
  <c r="O545" i="7"/>
  <c r="O546" i="7"/>
  <c r="O547" i="7"/>
  <c r="O548" i="7"/>
  <c r="O549" i="7"/>
  <c r="O550" i="7"/>
  <c r="O551" i="7"/>
  <c r="O552" i="7"/>
  <c r="O553" i="7"/>
  <c r="O554" i="7"/>
  <c r="O555" i="7"/>
  <c r="O556" i="7"/>
  <c r="O557" i="7"/>
  <c r="O558" i="7"/>
  <c r="O559" i="7"/>
  <c r="O560" i="7"/>
  <c r="O561" i="7"/>
  <c r="O562" i="7"/>
  <c r="O563" i="7"/>
  <c r="O564" i="7"/>
  <c r="O565" i="7"/>
  <c r="O566" i="7"/>
  <c r="O567" i="7"/>
  <c r="O568" i="7"/>
  <c r="O569" i="7"/>
  <c r="O570" i="7"/>
  <c r="O571" i="7"/>
  <c r="O572" i="7"/>
  <c r="O573" i="7"/>
  <c r="O574" i="7"/>
  <c r="O575" i="7"/>
  <c r="O576" i="7"/>
  <c r="O577" i="7"/>
  <c r="O578" i="7"/>
  <c r="O579" i="7"/>
  <c r="O580" i="7"/>
  <c r="O581" i="7"/>
  <c r="O582" i="7"/>
  <c r="O583" i="7"/>
  <c r="O584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604" i="7"/>
  <c r="O605" i="7"/>
  <c r="O2" i="7"/>
  <c r="Q160" i="2" l="1"/>
  <c r="Q2" i="2"/>
  <c r="Q206" i="2"/>
  <c r="Q144" i="2"/>
  <c r="Q143" i="2"/>
  <c r="Q3" i="2"/>
  <c r="Q159" i="2"/>
  <c r="Q142" i="2"/>
  <c r="R962" i="8"/>
  <c r="R963" i="8"/>
  <c r="R964" i="8"/>
  <c r="R965" i="8"/>
  <c r="R966" i="8"/>
  <c r="R967" i="8"/>
  <c r="R968" i="8"/>
  <c r="R969" i="8"/>
  <c r="R970" i="8"/>
  <c r="R971" i="8"/>
  <c r="R972" i="8"/>
  <c r="R973" i="8"/>
  <c r="R974" i="8"/>
  <c r="R975" i="8"/>
  <c r="R976" i="8"/>
  <c r="R977" i="8"/>
  <c r="R978" i="8"/>
  <c r="R979" i="8"/>
  <c r="R980" i="8"/>
  <c r="R981" i="8"/>
  <c r="R982" i="8"/>
  <c r="R983" i="8"/>
  <c r="R984" i="8"/>
  <c r="R985" i="8"/>
  <c r="R986" i="8"/>
  <c r="R987" i="8"/>
  <c r="R988" i="8"/>
  <c r="R989" i="8"/>
  <c r="R990" i="8"/>
  <c r="R991" i="8"/>
  <c r="R992" i="8"/>
  <c r="R993" i="8"/>
  <c r="R994" i="8"/>
  <c r="R995" i="8"/>
  <c r="R996" i="8"/>
  <c r="R997" i="8"/>
  <c r="R998" i="8"/>
  <c r="R999" i="8"/>
  <c r="R1000" i="8"/>
  <c r="R1001" i="8"/>
  <c r="R1002" i="8"/>
  <c r="R1003" i="8"/>
  <c r="R1004" i="8"/>
  <c r="R1005" i="8"/>
  <c r="R1006" i="8"/>
  <c r="R1007" i="8"/>
  <c r="R1008" i="8"/>
  <c r="R1009" i="8"/>
  <c r="R1010" i="8"/>
  <c r="R1011" i="8"/>
  <c r="R1012" i="8"/>
  <c r="R1013" i="8"/>
  <c r="R1014" i="8"/>
  <c r="R1015" i="8"/>
  <c r="R1016" i="8"/>
  <c r="R1017" i="8"/>
  <c r="R1018" i="8"/>
  <c r="R1019" i="8"/>
  <c r="R1020" i="8"/>
  <c r="R1021" i="8"/>
  <c r="R1022" i="8"/>
  <c r="R1023" i="8"/>
  <c r="R1024" i="8"/>
  <c r="R1025" i="8"/>
  <c r="R1026" i="8"/>
  <c r="R1027" i="8"/>
  <c r="R1028" i="8"/>
  <c r="R1029" i="8"/>
  <c r="R1030" i="8"/>
  <c r="R1031" i="8"/>
  <c r="R1032" i="8"/>
  <c r="R1033" i="8"/>
  <c r="R1034" i="8"/>
  <c r="R1035" i="8"/>
  <c r="R1036" i="8"/>
  <c r="R1037" i="8"/>
  <c r="R1038" i="8"/>
  <c r="R1039" i="8"/>
  <c r="R1040" i="8"/>
  <c r="R1041" i="8"/>
  <c r="R1042" i="8"/>
  <c r="R1043" i="8"/>
  <c r="R1044" i="8"/>
  <c r="R1045" i="8"/>
  <c r="R1046" i="8"/>
  <c r="R1047" i="8"/>
  <c r="R1048" i="8"/>
  <c r="R1049" i="8"/>
  <c r="R1050" i="8"/>
  <c r="R1051" i="8"/>
  <c r="R1052" i="8"/>
  <c r="R1053" i="8"/>
  <c r="R1054" i="8"/>
  <c r="R1055" i="8"/>
  <c r="R1056" i="8"/>
  <c r="R1057" i="8"/>
  <c r="R1058" i="8"/>
  <c r="R1059" i="8"/>
  <c r="R1060" i="8"/>
  <c r="R1061" i="8"/>
  <c r="R1062" i="8"/>
  <c r="R1063" i="8"/>
  <c r="R1064" i="8"/>
  <c r="R1065" i="8"/>
  <c r="R1066" i="8"/>
  <c r="R1067" i="8"/>
  <c r="R1068" i="8"/>
  <c r="R1069" i="8"/>
  <c r="R1070" i="8"/>
  <c r="R1071" i="8"/>
  <c r="R1072" i="8"/>
  <c r="R1073" i="8"/>
  <c r="R953" i="8"/>
  <c r="R954" i="8"/>
  <c r="R955" i="8"/>
  <c r="R956" i="8"/>
  <c r="R957" i="8"/>
  <c r="R958" i="8"/>
  <c r="R959" i="8"/>
  <c r="R960" i="8"/>
  <c r="R961" i="8"/>
  <c r="O607" i="8"/>
  <c r="P958" i="8" l="1"/>
  <c r="Q958" i="8"/>
  <c r="P959" i="8"/>
  <c r="Q959" i="8"/>
  <c r="P960" i="8"/>
  <c r="Q960" i="8"/>
  <c r="P961" i="8"/>
  <c r="Q961" i="8"/>
  <c r="P962" i="8"/>
  <c r="Q962" i="8"/>
  <c r="P963" i="8"/>
  <c r="Q963" i="8"/>
  <c r="P964" i="8"/>
  <c r="Q964" i="8"/>
  <c r="P965" i="8"/>
  <c r="Q965" i="8"/>
  <c r="P966" i="8"/>
  <c r="Q966" i="8"/>
  <c r="P967" i="8"/>
  <c r="Q967" i="8"/>
  <c r="P968" i="8"/>
  <c r="Q968" i="8"/>
  <c r="P969" i="8"/>
  <c r="Q969" i="8"/>
  <c r="P970" i="8"/>
  <c r="Q970" i="8"/>
  <c r="P971" i="8"/>
  <c r="Q971" i="8"/>
  <c r="P972" i="8"/>
  <c r="Q972" i="8"/>
  <c r="P973" i="8"/>
  <c r="Q973" i="8"/>
  <c r="P974" i="8"/>
  <c r="Q974" i="8"/>
  <c r="P975" i="8"/>
  <c r="Q975" i="8"/>
  <c r="P976" i="8"/>
  <c r="Q976" i="8"/>
  <c r="P977" i="8"/>
  <c r="Q977" i="8"/>
  <c r="P978" i="8"/>
  <c r="Q978" i="8"/>
  <c r="P979" i="8"/>
  <c r="Q979" i="8"/>
  <c r="P980" i="8"/>
  <c r="Q980" i="8"/>
  <c r="P981" i="8"/>
  <c r="Q981" i="8"/>
  <c r="P982" i="8"/>
  <c r="Q982" i="8"/>
  <c r="P983" i="8"/>
  <c r="Q983" i="8"/>
  <c r="P984" i="8"/>
  <c r="Q984" i="8"/>
  <c r="P985" i="8"/>
  <c r="Q985" i="8"/>
  <c r="P986" i="8"/>
  <c r="Q986" i="8"/>
  <c r="P987" i="8"/>
  <c r="Q987" i="8"/>
  <c r="P988" i="8"/>
  <c r="Q988" i="8"/>
  <c r="P989" i="8"/>
  <c r="Q989" i="8"/>
  <c r="P990" i="8"/>
  <c r="Q990" i="8"/>
  <c r="P991" i="8"/>
  <c r="Q991" i="8"/>
  <c r="P992" i="8"/>
  <c r="Q992" i="8"/>
  <c r="P993" i="8"/>
  <c r="Q993" i="8"/>
  <c r="P994" i="8"/>
  <c r="Q994" i="8"/>
  <c r="P995" i="8"/>
  <c r="Q995" i="8"/>
  <c r="P996" i="8"/>
  <c r="Q996" i="8"/>
  <c r="P997" i="8"/>
  <c r="Q997" i="8"/>
  <c r="P998" i="8"/>
  <c r="Q998" i="8"/>
  <c r="P999" i="8"/>
  <c r="Q999" i="8"/>
  <c r="P1000" i="8"/>
  <c r="Q1000" i="8"/>
  <c r="P1001" i="8"/>
  <c r="Q1001" i="8"/>
  <c r="P1002" i="8"/>
  <c r="Q1002" i="8"/>
  <c r="P1003" i="8"/>
  <c r="Q1003" i="8"/>
  <c r="P1004" i="8"/>
  <c r="Q1004" i="8"/>
  <c r="P1005" i="8"/>
  <c r="Q1005" i="8"/>
  <c r="P1006" i="8"/>
  <c r="Q1006" i="8"/>
  <c r="P1007" i="8"/>
  <c r="Q1007" i="8"/>
  <c r="P1008" i="8"/>
  <c r="Q1008" i="8"/>
  <c r="P1009" i="8"/>
  <c r="Q1009" i="8"/>
  <c r="P1010" i="8"/>
  <c r="Q1010" i="8"/>
  <c r="P1011" i="8"/>
  <c r="Q1011" i="8"/>
  <c r="P1012" i="8"/>
  <c r="Q1012" i="8"/>
  <c r="P1013" i="8"/>
  <c r="Q1013" i="8"/>
  <c r="P1014" i="8"/>
  <c r="Q1014" i="8"/>
  <c r="P1015" i="8"/>
  <c r="Q1015" i="8"/>
  <c r="P1016" i="8"/>
  <c r="Q1016" i="8"/>
  <c r="P1017" i="8"/>
  <c r="Q1017" i="8"/>
  <c r="P1018" i="8"/>
  <c r="Q1018" i="8"/>
  <c r="P1019" i="8"/>
  <c r="Q1019" i="8"/>
  <c r="P1020" i="8"/>
  <c r="Q1020" i="8"/>
  <c r="P1021" i="8"/>
  <c r="Q1021" i="8"/>
  <c r="P1022" i="8"/>
  <c r="Q1022" i="8"/>
  <c r="P1023" i="8"/>
  <c r="Q1023" i="8"/>
  <c r="P1024" i="8"/>
  <c r="Q1024" i="8"/>
  <c r="P1025" i="8"/>
  <c r="Q1025" i="8"/>
  <c r="P1026" i="8"/>
  <c r="Q1026" i="8"/>
  <c r="P1027" i="8"/>
  <c r="Q1027" i="8"/>
  <c r="P1028" i="8"/>
  <c r="Q1028" i="8"/>
  <c r="P1029" i="8"/>
  <c r="Q1029" i="8"/>
  <c r="P1030" i="8"/>
  <c r="Q1030" i="8"/>
  <c r="P1031" i="8"/>
  <c r="Q1031" i="8"/>
  <c r="P1032" i="8"/>
  <c r="Q1032" i="8"/>
  <c r="P1033" i="8"/>
  <c r="Q1033" i="8"/>
  <c r="P1034" i="8"/>
  <c r="Q1034" i="8"/>
  <c r="P1035" i="8"/>
  <c r="Q1035" i="8"/>
  <c r="P1036" i="8"/>
  <c r="Q1036" i="8"/>
  <c r="P1037" i="8"/>
  <c r="Q1037" i="8"/>
  <c r="P1038" i="8"/>
  <c r="Q1038" i="8"/>
  <c r="P1039" i="8"/>
  <c r="Q1039" i="8"/>
  <c r="P1040" i="8"/>
  <c r="Q1040" i="8"/>
  <c r="P1041" i="8"/>
  <c r="Q1041" i="8"/>
  <c r="P1042" i="8"/>
  <c r="Q1042" i="8"/>
  <c r="P1043" i="8"/>
  <c r="Q1043" i="8"/>
  <c r="P1044" i="8"/>
  <c r="Q1044" i="8"/>
  <c r="P1045" i="8"/>
  <c r="Q1045" i="8"/>
  <c r="P1046" i="8"/>
  <c r="Q1046" i="8"/>
  <c r="P1047" i="8"/>
  <c r="Q1047" i="8"/>
  <c r="P1048" i="8"/>
  <c r="Q1048" i="8"/>
  <c r="P1049" i="8"/>
  <c r="Q1049" i="8"/>
  <c r="P1050" i="8"/>
  <c r="Q1050" i="8"/>
  <c r="P1051" i="8"/>
  <c r="Q1051" i="8"/>
  <c r="P1052" i="8"/>
  <c r="Q1052" i="8"/>
  <c r="P1053" i="8"/>
  <c r="Q1053" i="8"/>
  <c r="P1054" i="8"/>
  <c r="Q1054" i="8"/>
  <c r="P1055" i="8"/>
  <c r="Q1055" i="8"/>
  <c r="P1056" i="8"/>
  <c r="Q1056" i="8"/>
  <c r="P1057" i="8"/>
  <c r="Q1057" i="8"/>
  <c r="P1058" i="8"/>
  <c r="Q1058" i="8"/>
  <c r="P1059" i="8"/>
  <c r="Q1059" i="8"/>
  <c r="P1060" i="8"/>
  <c r="Q1060" i="8"/>
  <c r="P1061" i="8"/>
  <c r="Q1061" i="8"/>
  <c r="P1062" i="8"/>
  <c r="Q1062" i="8"/>
  <c r="P1063" i="8"/>
  <c r="Q1063" i="8"/>
  <c r="P1064" i="8"/>
  <c r="Q1064" i="8"/>
  <c r="P1065" i="8"/>
  <c r="Q1065" i="8"/>
  <c r="P1066" i="8"/>
  <c r="Q1066" i="8"/>
  <c r="P1067" i="8"/>
  <c r="Q1067" i="8"/>
  <c r="P1068" i="8"/>
  <c r="Q1068" i="8"/>
  <c r="P1069" i="8"/>
  <c r="Q1069" i="8"/>
  <c r="P1070" i="8"/>
  <c r="Q1070" i="8"/>
  <c r="P1071" i="8"/>
  <c r="Q1071" i="8"/>
  <c r="P1072" i="8"/>
  <c r="Q1072" i="8"/>
  <c r="P1073" i="8"/>
  <c r="Q1073" i="8"/>
  <c r="P955" i="8"/>
  <c r="Q955" i="8"/>
  <c r="P956" i="8"/>
  <c r="Q956" i="8"/>
  <c r="P957" i="8"/>
  <c r="Q957" i="8"/>
  <c r="P954" i="8"/>
  <c r="Q954" i="8"/>
  <c r="K865" i="8"/>
  <c r="Q865" i="8" s="1"/>
  <c r="K866" i="8"/>
  <c r="Q866" i="8" s="1"/>
  <c r="K867" i="8"/>
  <c r="Q867" i="8" s="1"/>
  <c r="K868" i="8"/>
  <c r="Q868" i="8" s="1"/>
  <c r="K869" i="8"/>
  <c r="Q869" i="8" s="1"/>
  <c r="K870" i="8"/>
  <c r="Q870" i="8" s="1"/>
  <c r="K871" i="8"/>
  <c r="Q871" i="8" s="1"/>
  <c r="K872" i="8"/>
  <c r="Q872" i="8" s="1"/>
  <c r="K873" i="8"/>
  <c r="Q873" i="8" s="1"/>
  <c r="K874" i="8"/>
  <c r="Q874" i="8" s="1"/>
  <c r="K875" i="8"/>
  <c r="Q875" i="8" s="1"/>
  <c r="K876" i="8"/>
  <c r="Q876" i="8" s="1"/>
  <c r="K877" i="8"/>
  <c r="Q877" i="8" s="1"/>
  <c r="K878" i="8"/>
  <c r="Q878" i="8" s="1"/>
  <c r="K879" i="8"/>
  <c r="Q879" i="8" s="1"/>
  <c r="K880" i="8"/>
  <c r="Q880" i="8" s="1"/>
  <c r="K881" i="8"/>
  <c r="Q881" i="8" s="1"/>
  <c r="K882" i="8"/>
  <c r="Q882" i="8" s="1"/>
  <c r="K883" i="8"/>
  <c r="Q883" i="8" s="1"/>
  <c r="K884" i="8"/>
  <c r="Q884" i="8" s="1"/>
  <c r="K885" i="8"/>
  <c r="Q885" i="8" s="1"/>
  <c r="K886" i="8"/>
  <c r="Q886" i="8" s="1"/>
  <c r="K887" i="8"/>
  <c r="Q887" i="8" s="1"/>
  <c r="K888" i="8"/>
  <c r="Q888" i="8" s="1"/>
  <c r="K889" i="8"/>
  <c r="Q889" i="8" s="1"/>
  <c r="K890" i="8"/>
  <c r="Q890" i="8" s="1"/>
  <c r="K891" i="8"/>
  <c r="Q891" i="8" s="1"/>
  <c r="K892" i="8"/>
  <c r="Q892" i="8" s="1"/>
  <c r="K893" i="8"/>
  <c r="Q893" i="8" s="1"/>
  <c r="K894" i="8"/>
  <c r="Q894" i="8" s="1"/>
  <c r="K895" i="8"/>
  <c r="Q895" i="8" s="1"/>
  <c r="K896" i="8"/>
  <c r="Q896" i="8" s="1"/>
  <c r="K897" i="8"/>
  <c r="Q897" i="8" s="1"/>
  <c r="K898" i="8"/>
  <c r="Q898" i="8" s="1"/>
  <c r="K899" i="8"/>
  <c r="Q899" i="8" s="1"/>
  <c r="K900" i="8"/>
  <c r="Q900" i="8" s="1"/>
  <c r="K901" i="8"/>
  <c r="Q901" i="8" s="1"/>
  <c r="K902" i="8"/>
  <c r="Q902" i="8" s="1"/>
  <c r="K903" i="8"/>
  <c r="Q903" i="8" s="1"/>
  <c r="K904" i="8"/>
  <c r="Q904" i="8" s="1"/>
  <c r="K905" i="8"/>
  <c r="Q905" i="8" s="1"/>
  <c r="K906" i="8"/>
  <c r="Q906" i="8" s="1"/>
  <c r="K907" i="8"/>
  <c r="Q907" i="8" s="1"/>
  <c r="K908" i="8"/>
  <c r="Q908" i="8" s="1"/>
  <c r="K909" i="8"/>
  <c r="Q909" i="8" s="1"/>
  <c r="K910" i="8"/>
  <c r="Q910" i="8" s="1"/>
  <c r="K911" i="8"/>
  <c r="Q911" i="8" s="1"/>
  <c r="K912" i="8"/>
  <c r="Q912" i="8" s="1"/>
  <c r="K913" i="8"/>
  <c r="Q913" i="8" s="1"/>
  <c r="K914" i="8"/>
  <c r="Q914" i="8" s="1"/>
  <c r="K915" i="8"/>
  <c r="Q915" i="8" s="1"/>
  <c r="K916" i="8"/>
  <c r="Q916" i="8" s="1"/>
  <c r="K917" i="8"/>
  <c r="Q917" i="8" s="1"/>
  <c r="K918" i="8"/>
  <c r="Q918" i="8" s="1"/>
  <c r="K919" i="8"/>
  <c r="Q919" i="8" s="1"/>
  <c r="K920" i="8"/>
  <c r="Q920" i="8" s="1"/>
  <c r="K921" i="8"/>
  <c r="Q921" i="8" s="1"/>
  <c r="K922" i="8"/>
  <c r="Q922" i="8" s="1"/>
  <c r="K864" i="8"/>
  <c r="Q864" i="8" s="1"/>
  <c r="Q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42" i="8"/>
  <c r="Q143" i="8"/>
  <c r="Q144" i="8"/>
  <c r="Q145" i="8"/>
  <c r="Q146" i="8"/>
  <c r="Q147" i="8"/>
  <c r="Q148" i="8"/>
  <c r="Q149" i="8"/>
  <c r="Q150" i="8"/>
  <c r="Q151" i="8"/>
  <c r="Q152" i="8"/>
  <c r="Q153" i="8"/>
  <c r="Q154" i="8"/>
  <c r="Q155" i="8"/>
  <c r="Q156" i="8"/>
  <c r="Q157" i="8"/>
  <c r="Q158" i="8"/>
  <c r="Q159" i="8"/>
  <c r="Q160" i="8"/>
  <c r="Q161" i="8"/>
  <c r="Q162" i="8"/>
  <c r="Q163" i="8"/>
  <c r="Q164" i="8"/>
  <c r="Q165" i="8"/>
  <c r="Q166" i="8"/>
  <c r="Q167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81" i="8"/>
  <c r="Q182" i="8"/>
  <c r="Q183" i="8"/>
  <c r="Q184" i="8"/>
  <c r="Q185" i="8"/>
  <c r="Q186" i="8"/>
  <c r="Q187" i="8"/>
  <c r="Q188" i="8"/>
  <c r="Q189" i="8"/>
  <c r="Q190" i="8"/>
  <c r="Q191" i="8"/>
  <c r="Q192" i="8"/>
  <c r="Q193" i="8"/>
  <c r="Q194" i="8"/>
  <c r="Q195" i="8"/>
  <c r="Q196" i="8"/>
  <c r="Q197" i="8"/>
  <c r="Q198" i="8"/>
  <c r="Q199" i="8"/>
  <c r="Q200" i="8"/>
  <c r="Q201" i="8"/>
  <c r="Q202" i="8"/>
  <c r="Q203" i="8"/>
  <c r="Q204" i="8"/>
  <c r="Q205" i="8"/>
  <c r="Q206" i="8"/>
  <c r="Q207" i="8"/>
  <c r="Q208" i="8"/>
  <c r="Q209" i="8"/>
  <c r="Q210" i="8"/>
  <c r="Q211" i="8"/>
  <c r="Q212" i="8"/>
  <c r="Q213" i="8"/>
  <c r="Q214" i="8"/>
  <c r="Q215" i="8"/>
  <c r="Q216" i="8"/>
  <c r="Q217" i="8"/>
  <c r="Q218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247" i="8"/>
  <c r="Q248" i="8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274" i="8"/>
  <c r="Q275" i="8"/>
  <c r="Q276" i="8"/>
  <c r="Q277" i="8"/>
  <c r="Q278" i="8"/>
  <c r="Q279" i="8"/>
  <c r="Q280" i="8"/>
  <c r="Q281" i="8"/>
  <c r="Q282" i="8"/>
  <c r="Q283" i="8"/>
  <c r="Q284" i="8"/>
  <c r="Q285" i="8"/>
  <c r="Q286" i="8"/>
  <c r="Q287" i="8"/>
  <c r="Q288" i="8"/>
  <c r="Q289" i="8"/>
  <c r="Q290" i="8"/>
  <c r="Q291" i="8"/>
  <c r="Q292" i="8"/>
  <c r="Q293" i="8"/>
  <c r="Q294" i="8"/>
  <c r="Q295" i="8"/>
  <c r="Q296" i="8"/>
  <c r="Q297" i="8"/>
  <c r="Q298" i="8"/>
  <c r="Q299" i="8"/>
  <c r="Q300" i="8"/>
  <c r="Q301" i="8"/>
  <c r="Q302" i="8"/>
  <c r="Q303" i="8"/>
  <c r="Q304" i="8"/>
  <c r="Q305" i="8"/>
  <c r="Q306" i="8"/>
  <c r="Q307" i="8"/>
  <c r="Q308" i="8"/>
  <c r="Q309" i="8"/>
  <c r="Q310" i="8"/>
  <c r="Q311" i="8"/>
  <c r="Q312" i="8"/>
  <c r="Q313" i="8"/>
  <c r="Q314" i="8"/>
  <c r="Q315" i="8"/>
  <c r="Q316" i="8"/>
  <c r="Q317" i="8"/>
  <c r="Q318" i="8"/>
  <c r="Q319" i="8"/>
  <c r="Q320" i="8"/>
  <c r="Q321" i="8"/>
  <c r="Q322" i="8"/>
  <c r="Q323" i="8"/>
  <c r="Q324" i="8"/>
  <c r="Q325" i="8"/>
  <c r="Q326" i="8"/>
  <c r="Q327" i="8"/>
  <c r="Q328" i="8"/>
  <c r="Q329" i="8"/>
  <c r="Q330" i="8"/>
  <c r="Q331" i="8"/>
  <c r="Q332" i="8"/>
  <c r="Q333" i="8"/>
  <c r="Q334" i="8"/>
  <c r="Q335" i="8"/>
  <c r="Q336" i="8"/>
  <c r="Q337" i="8"/>
  <c r="Q338" i="8"/>
  <c r="Q339" i="8"/>
  <c r="Q340" i="8"/>
  <c r="Q341" i="8"/>
  <c r="Q342" i="8"/>
  <c r="Q343" i="8"/>
  <c r="Q344" i="8"/>
  <c r="Q345" i="8"/>
  <c r="Q346" i="8"/>
  <c r="Q347" i="8"/>
  <c r="Q348" i="8"/>
  <c r="Q349" i="8"/>
  <c r="Q350" i="8"/>
  <c r="Q351" i="8"/>
  <c r="Q352" i="8"/>
  <c r="Q353" i="8"/>
  <c r="Q354" i="8"/>
  <c r="Q355" i="8"/>
  <c r="Q356" i="8"/>
  <c r="Q357" i="8"/>
  <c r="Q358" i="8"/>
  <c r="Q359" i="8"/>
  <c r="Q360" i="8"/>
  <c r="Q361" i="8"/>
  <c r="Q362" i="8"/>
  <c r="Q363" i="8"/>
  <c r="Q364" i="8"/>
  <c r="Q365" i="8"/>
  <c r="Q366" i="8"/>
  <c r="Q367" i="8"/>
  <c r="Q368" i="8"/>
  <c r="Q369" i="8"/>
  <c r="Q370" i="8"/>
  <c r="Q371" i="8"/>
  <c r="Q372" i="8"/>
  <c r="Q373" i="8"/>
  <c r="Q374" i="8"/>
  <c r="Q375" i="8"/>
  <c r="Q376" i="8"/>
  <c r="Q377" i="8"/>
  <c r="Q378" i="8"/>
  <c r="Q379" i="8"/>
  <c r="Q380" i="8"/>
  <c r="Q381" i="8"/>
  <c r="Q382" i="8"/>
  <c r="Q383" i="8"/>
  <c r="Q384" i="8"/>
  <c r="Q385" i="8"/>
  <c r="Q386" i="8"/>
  <c r="Q387" i="8"/>
  <c r="Q388" i="8"/>
  <c r="Q389" i="8"/>
  <c r="Q390" i="8"/>
  <c r="Q391" i="8"/>
  <c r="Q392" i="8"/>
  <c r="Q393" i="8"/>
  <c r="Q394" i="8"/>
  <c r="Q395" i="8"/>
  <c r="Q396" i="8"/>
  <c r="Q397" i="8"/>
  <c r="Q398" i="8"/>
  <c r="Q399" i="8"/>
  <c r="Q400" i="8"/>
  <c r="Q401" i="8"/>
  <c r="Q402" i="8"/>
  <c r="Q403" i="8"/>
  <c r="Q404" i="8"/>
  <c r="Q405" i="8"/>
  <c r="Q406" i="8"/>
  <c r="Q407" i="8"/>
  <c r="Q408" i="8"/>
  <c r="Q409" i="8"/>
  <c r="Q410" i="8"/>
  <c r="Q411" i="8"/>
  <c r="Q412" i="8"/>
  <c r="Q413" i="8"/>
  <c r="Q414" i="8"/>
  <c r="Q415" i="8"/>
  <c r="Q416" i="8"/>
  <c r="Q417" i="8"/>
  <c r="Q418" i="8"/>
  <c r="Q419" i="8"/>
  <c r="Q420" i="8"/>
  <c r="Q421" i="8"/>
  <c r="Q422" i="8"/>
  <c r="Q423" i="8"/>
  <c r="Q424" i="8"/>
  <c r="Q425" i="8"/>
  <c r="Q426" i="8"/>
  <c r="Q427" i="8"/>
  <c r="Q428" i="8"/>
  <c r="Q429" i="8"/>
  <c r="Q430" i="8"/>
  <c r="Q431" i="8"/>
  <c r="Q432" i="8"/>
  <c r="Q433" i="8"/>
  <c r="Q434" i="8"/>
  <c r="Q435" i="8"/>
  <c r="Q436" i="8"/>
  <c r="Q437" i="8"/>
  <c r="Q438" i="8"/>
  <c r="Q439" i="8"/>
  <c r="Q440" i="8"/>
  <c r="Q441" i="8"/>
  <c r="Q442" i="8"/>
  <c r="Q443" i="8"/>
  <c r="Q444" i="8"/>
  <c r="Q445" i="8"/>
  <c r="Q446" i="8"/>
  <c r="Q447" i="8"/>
  <c r="Q448" i="8"/>
  <c r="Q449" i="8"/>
  <c r="Q450" i="8"/>
  <c r="Q451" i="8"/>
  <c r="Q452" i="8"/>
  <c r="Q453" i="8"/>
  <c r="Q454" i="8"/>
  <c r="Q455" i="8"/>
  <c r="Q456" i="8"/>
  <c r="Q457" i="8"/>
  <c r="Q458" i="8"/>
  <c r="Q459" i="8"/>
  <c r="Q460" i="8"/>
  <c r="Q461" i="8"/>
  <c r="Q462" i="8"/>
  <c r="Q463" i="8"/>
  <c r="Q464" i="8"/>
  <c r="Q465" i="8"/>
  <c r="Q466" i="8"/>
  <c r="Q467" i="8"/>
  <c r="Q468" i="8"/>
  <c r="Q469" i="8"/>
  <c r="Q470" i="8"/>
  <c r="Q471" i="8"/>
  <c r="Q472" i="8"/>
  <c r="Q473" i="8"/>
  <c r="Q474" i="8"/>
  <c r="Q475" i="8"/>
  <c r="Q476" i="8"/>
  <c r="Q477" i="8"/>
  <c r="Q478" i="8"/>
  <c r="Q479" i="8"/>
  <c r="Q480" i="8"/>
  <c r="Q481" i="8"/>
  <c r="Q482" i="8"/>
  <c r="Q483" i="8"/>
  <c r="Q484" i="8"/>
  <c r="Q485" i="8"/>
  <c r="Q486" i="8"/>
  <c r="Q487" i="8"/>
  <c r="Q488" i="8"/>
  <c r="Q489" i="8"/>
  <c r="Q490" i="8"/>
  <c r="Q491" i="8"/>
  <c r="Q492" i="8"/>
  <c r="Q493" i="8"/>
  <c r="Q494" i="8"/>
  <c r="Q495" i="8"/>
  <c r="Q496" i="8"/>
  <c r="Q497" i="8"/>
  <c r="Q498" i="8"/>
  <c r="Q499" i="8"/>
  <c r="Q500" i="8"/>
  <c r="Q501" i="8"/>
  <c r="Q502" i="8"/>
  <c r="Q503" i="8"/>
  <c r="Q504" i="8"/>
  <c r="Q505" i="8"/>
  <c r="Q506" i="8"/>
  <c r="Q507" i="8"/>
  <c r="Q508" i="8"/>
  <c r="Q509" i="8"/>
  <c r="Q510" i="8"/>
  <c r="Q511" i="8"/>
  <c r="Q512" i="8"/>
  <c r="Q513" i="8"/>
  <c r="Q514" i="8"/>
  <c r="Q515" i="8"/>
  <c r="Q516" i="8"/>
  <c r="Q517" i="8"/>
  <c r="Q518" i="8"/>
  <c r="Q519" i="8"/>
  <c r="Q520" i="8"/>
  <c r="Q521" i="8"/>
  <c r="Q522" i="8"/>
  <c r="Q523" i="8"/>
  <c r="Q524" i="8"/>
  <c r="Q525" i="8"/>
  <c r="Q526" i="8"/>
  <c r="Q527" i="8"/>
  <c r="Q528" i="8"/>
  <c r="Q529" i="8"/>
  <c r="Q530" i="8"/>
  <c r="Q531" i="8"/>
  <c r="Q532" i="8"/>
  <c r="Q533" i="8"/>
  <c r="Q534" i="8"/>
  <c r="Q535" i="8"/>
  <c r="Q536" i="8"/>
  <c r="Q537" i="8"/>
  <c r="Q538" i="8"/>
  <c r="Q539" i="8"/>
  <c r="Q540" i="8"/>
  <c r="Q541" i="8"/>
  <c r="Q544" i="8"/>
  <c r="Q545" i="8"/>
  <c r="Q546" i="8"/>
  <c r="Q547" i="8"/>
  <c r="Q548" i="8"/>
  <c r="Q549" i="8"/>
  <c r="Q550" i="8"/>
  <c r="Q551" i="8"/>
  <c r="Q552" i="8"/>
  <c r="Q553" i="8"/>
  <c r="Q554" i="8"/>
  <c r="Q555" i="8"/>
  <c r="Q556" i="8"/>
  <c r="Q557" i="8"/>
  <c r="Q558" i="8"/>
  <c r="Q559" i="8"/>
  <c r="Q560" i="8"/>
  <c r="Q561" i="8"/>
  <c r="Q562" i="8"/>
  <c r="Q563" i="8"/>
  <c r="Q564" i="8"/>
  <c r="Q565" i="8"/>
  <c r="Q566" i="8"/>
  <c r="Q567" i="8"/>
  <c r="Q568" i="8"/>
  <c r="Q569" i="8"/>
  <c r="Q570" i="8"/>
  <c r="Q571" i="8"/>
  <c r="Q572" i="8"/>
  <c r="Q573" i="8"/>
  <c r="Q574" i="8"/>
  <c r="Q575" i="8"/>
  <c r="Q576" i="8"/>
  <c r="Q577" i="8"/>
  <c r="Q578" i="8"/>
  <c r="Q579" i="8"/>
  <c r="Q580" i="8"/>
  <c r="Q581" i="8"/>
  <c r="Q582" i="8"/>
  <c r="Q583" i="8"/>
  <c r="Q584" i="8"/>
  <c r="Q585" i="8"/>
  <c r="Q586" i="8"/>
  <c r="Q587" i="8"/>
  <c r="Q588" i="8"/>
  <c r="Q589" i="8"/>
  <c r="Q590" i="8"/>
  <c r="Q591" i="8"/>
  <c r="Q592" i="8"/>
  <c r="Q593" i="8"/>
  <c r="Q594" i="8"/>
  <c r="Q595" i="8"/>
  <c r="Q596" i="8"/>
  <c r="Q597" i="8"/>
  <c r="Q598" i="8"/>
  <c r="Q599" i="8"/>
  <c r="Q600" i="8"/>
  <c r="Q601" i="8"/>
  <c r="Q602" i="8"/>
  <c r="Q603" i="8"/>
  <c r="Q604" i="8"/>
  <c r="Q605" i="8"/>
  <c r="Q606" i="8"/>
  <c r="Q644" i="8"/>
  <c r="Q645" i="8"/>
  <c r="Q646" i="8"/>
  <c r="Q647" i="8"/>
  <c r="Q648" i="8"/>
  <c r="Q649" i="8"/>
  <c r="Q650" i="8"/>
  <c r="Q651" i="8"/>
  <c r="Q652" i="8"/>
  <c r="Q653" i="8"/>
  <c r="Q654" i="8"/>
  <c r="Q655" i="8"/>
  <c r="Q656" i="8"/>
  <c r="Q657" i="8"/>
  <c r="Q658" i="8"/>
  <c r="Q659" i="8"/>
  <c r="Q660" i="8"/>
  <c r="Q661" i="8"/>
  <c r="Q662" i="8"/>
  <c r="Q663" i="8"/>
  <c r="Q664" i="8"/>
  <c r="Q665" i="8"/>
  <c r="Q666" i="8"/>
  <c r="Q667" i="8"/>
  <c r="Q668" i="8"/>
  <c r="Q669" i="8"/>
  <c r="Q670" i="8"/>
  <c r="Q671" i="8"/>
  <c r="Q672" i="8"/>
  <c r="Q673" i="8"/>
  <c r="Q674" i="8"/>
  <c r="Q675" i="8"/>
  <c r="Q676" i="8"/>
  <c r="Q677" i="8"/>
  <c r="Q678" i="8"/>
  <c r="Q679" i="8"/>
  <c r="Q680" i="8"/>
  <c r="Q681" i="8"/>
  <c r="Q682" i="8"/>
  <c r="Q683" i="8"/>
  <c r="Q684" i="8"/>
  <c r="Q685" i="8"/>
  <c r="Q686" i="8"/>
  <c r="Q687" i="8"/>
  <c r="Q688" i="8"/>
  <c r="Q689" i="8"/>
  <c r="Q690" i="8"/>
  <c r="Q691" i="8"/>
  <c r="Q692" i="8"/>
  <c r="Q693" i="8"/>
  <c r="Q694" i="8"/>
  <c r="Q695" i="8"/>
  <c r="Q696" i="8"/>
  <c r="Q697" i="8"/>
  <c r="Q698" i="8"/>
  <c r="Q699" i="8"/>
  <c r="Q700" i="8"/>
  <c r="Q701" i="8"/>
  <c r="Q702" i="8"/>
  <c r="Q703" i="8"/>
  <c r="Q704" i="8"/>
  <c r="Q705" i="8"/>
  <c r="Q706" i="8"/>
  <c r="Q707" i="8"/>
  <c r="Q708" i="8"/>
  <c r="Q709" i="8"/>
  <c r="Q710" i="8"/>
  <c r="Q711" i="8"/>
  <c r="Q712" i="8"/>
  <c r="Q713" i="8"/>
  <c r="Q714" i="8"/>
  <c r="Q715" i="8"/>
  <c r="Q716" i="8"/>
  <c r="Q717" i="8"/>
  <c r="Q718" i="8"/>
  <c r="Q719" i="8"/>
  <c r="Q720" i="8"/>
  <c r="Q721" i="8"/>
  <c r="Q722" i="8"/>
  <c r="Q723" i="8"/>
  <c r="Q724" i="8"/>
  <c r="Q725" i="8"/>
  <c r="Q726" i="8"/>
  <c r="Q727" i="8"/>
  <c r="Q728" i="8"/>
  <c r="Q729" i="8"/>
  <c r="Q730" i="8"/>
  <c r="Q731" i="8"/>
  <c r="Q732" i="8"/>
  <c r="Q733" i="8"/>
  <c r="Q734" i="8"/>
  <c r="Q735" i="8"/>
  <c r="Q736" i="8"/>
  <c r="Q737" i="8"/>
  <c r="Q738" i="8"/>
  <c r="Q739" i="8"/>
  <c r="Q740" i="8"/>
  <c r="Q741" i="8"/>
  <c r="Q742" i="8"/>
  <c r="Q743" i="8"/>
  <c r="Q744" i="8"/>
  <c r="Q745" i="8"/>
  <c r="Q746" i="8"/>
  <c r="Q747" i="8"/>
  <c r="Q748" i="8"/>
  <c r="Q749" i="8"/>
  <c r="Q750" i="8"/>
  <c r="Q751" i="8"/>
  <c r="Q752" i="8"/>
  <c r="Q753" i="8"/>
  <c r="Q754" i="8"/>
  <c r="Q755" i="8"/>
  <c r="Q756" i="8"/>
  <c r="Q757" i="8"/>
  <c r="Q758" i="8"/>
  <c r="Q759" i="8"/>
  <c r="Q760" i="8"/>
  <c r="Q761" i="8"/>
  <c r="Q762" i="8"/>
  <c r="Q763" i="8"/>
  <c r="Q764" i="8"/>
  <c r="Q765" i="8"/>
  <c r="Q766" i="8"/>
  <c r="Q767" i="8"/>
  <c r="Q768" i="8"/>
  <c r="Q769" i="8"/>
  <c r="Q770" i="8"/>
  <c r="Q771" i="8"/>
  <c r="Q772" i="8"/>
  <c r="Q773" i="8"/>
  <c r="Q774" i="8"/>
  <c r="Q775" i="8"/>
  <c r="Q776" i="8"/>
  <c r="Q777" i="8"/>
  <c r="Q778" i="8"/>
  <c r="Q779" i="8"/>
  <c r="Q780" i="8"/>
  <c r="Q781" i="8"/>
  <c r="Q782" i="8"/>
  <c r="Q783" i="8"/>
  <c r="Q784" i="8"/>
  <c r="Q785" i="8"/>
  <c r="Q786" i="8"/>
  <c r="Q787" i="8"/>
  <c r="Q788" i="8"/>
  <c r="Q789" i="8"/>
  <c r="Q790" i="8"/>
  <c r="Q791" i="8"/>
  <c r="Q792" i="8"/>
  <c r="Q793" i="8"/>
  <c r="Q794" i="8"/>
  <c r="Q795" i="8"/>
  <c r="Q796" i="8"/>
  <c r="Q797" i="8"/>
  <c r="Q798" i="8"/>
  <c r="Q799" i="8"/>
  <c r="Q800" i="8"/>
  <c r="Q801" i="8"/>
  <c r="Q802" i="8"/>
  <c r="Q803" i="8"/>
  <c r="Q804" i="8"/>
  <c r="Q805" i="8"/>
  <c r="Q806" i="8"/>
  <c r="Q807" i="8"/>
  <c r="Q808" i="8"/>
  <c r="Q809" i="8"/>
  <c r="Q810" i="8"/>
  <c r="Q811" i="8"/>
  <c r="Q812" i="8"/>
  <c r="Q813" i="8"/>
  <c r="Q814" i="8"/>
  <c r="Q815" i="8"/>
  <c r="Q816" i="8"/>
  <c r="Q817" i="8"/>
  <c r="Q818" i="8"/>
  <c r="Q819" i="8"/>
  <c r="Q820" i="8"/>
  <c r="Q821" i="8"/>
  <c r="Q822" i="8"/>
  <c r="Q823" i="8"/>
  <c r="Q824" i="8"/>
  <c r="Q825" i="8"/>
  <c r="Q826" i="8"/>
  <c r="Q827" i="8"/>
  <c r="Q828" i="8"/>
  <c r="Q829" i="8"/>
  <c r="Q830" i="8"/>
  <c r="Q831" i="8"/>
  <c r="Q832" i="8"/>
  <c r="Q833" i="8"/>
  <c r="Q834" i="8"/>
  <c r="Q835" i="8"/>
  <c r="Q836" i="8"/>
  <c r="Q837" i="8"/>
  <c r="Q838" i="8"/>
  <c r="Q839" i="8"/>
  <c r="Q840" i="8"/>
  <c r="Q841" i="8"/>
  <c r="Q842" i="8"/>
  <c r="Q843" i="8"/>
  <c r="Q844" i="8"/>
  <c r="Q845" i="8"/>
  <c r="Q846" i="8"/>
  <c r="Q847" i="8"/>
  <c r="Q848" i="8"/>
  <c r="Q849" i="8"/>
  <c r="Q850" i="8"/>
  <c r="Q851" i="8"/>
  <c r="Q852" i="8"/>
  <c r="Q853" i="8"/>
  <c r="Q854" i="8"/>
  <c r="Q855" i="8"/>
  <c r="Q856" i="8"/>
  <c r="Q857" i="8"/>
  <c r="Q858" i="8"/>
  <c r="Q859" i="8"/>
  <c r="Q860" i="8"/>
  <c r="Q861" i="8"/>
  <c r="Q862" i="8"/>
  <c r="Q863" i="8"/>
  <c r="Q953" i="8"/>
  <c r="Q2" i="8"/>
  <c r="P606" i="8" l="1"/>
  <c r="P605" i="8"/>
  <c r="P604" i="8"/>
  <c r="P603" i="8"/>
  <c r="P602" i="8"/>
  <c r="P601" i="8"/>
  <c r="P600" i="8"/>
  <c r="P599" i="8"/>
  <c r="P598" i="8"/>
  <c r="P597" i="8"/>
  <c r="P596" i="8"/>
  <c r="P595" i="8"/>
  <c r="P594" i="8"/>
  <c r="P593" i="8"/>
  <c r="P592" i="8"/>
  <c r="P591" i="8"/>
  <c r="P590" i="8"/>
  <c r="P589" i="8"/>
  <c r="P588" i="8"/>
  <c r="P587" i="8"/>
  <c r="P586" i="8"/>
  <c r="P585" i="8"/>
  <c r="P584" i="8"/>
  <c r="P583" i="8"/>
  <c r="P582" i="8"/>
  <c r="P581" i="8"/>
  <c r="P580" i="8"/>
  <c r="P579" i="8"/>
  <c r="P578" i="8"/>
  <c r="P577" i="8"/>
  <c r="P576" i="8"/>
  <c r="P575" i="8"/>
  <c r="P574" i="8"/>
  <c r="P573" i="8"/>
  <c r="P572" i="8"/>
  <c r="P571" i="8"/>
  <c r="P570" i="8"/>
  <c r="P569" i="8"/>
  <c r="P568" i="8"/>
  <c r="P567" i="8"/>
  <c r="P566" i="8"/>
  <c r="P565" i="8"/>
  <c r="P564" i="8"/>
  <c r="P563" i="8"/>
  <c r="P562" i="8"/>
  <c r="P561" i="8"/>
  <c r="P560" i="8"/>
  <c r="P559" i="8"/>
  <c r="P558" i="8"/>
  <c r="P557" i="8"/>
  <c r="P556" i="8"/>
  <c r="P555" i="8"/>
  <c r="P554" i="8"/>
  <c r="P553" i="8"/>
  <c r="P552" i="8"/>
  <c r="P551" i="8"/>
  <c r="P550" i="8"/>
  <c r="P549" i="8"/>
  <c r="P548" i="8"/>
  <c r="P547" i="8"/>
  <c r="P546" i="8"/>
  <c r="P545" i="8"/>
  <c r="P544" i="8"/>
  <c r="P541" i="8"/>
  <c r="P540" i="8"/>
  <c r="P539" i="8"/>
  <c r="P538" i="8"/>
  <c r="P537" i="8"/>
  <c r="P536" i="8"/>
  <c r="P535" i="8"/>
  <c r="P534" i="8"/>
  <c r="P533" i="8"/>
  <c r="P532" i="8"/>
  <c r="P531" i="8"/>
  <c r="P530" i="8"/>
  <c r="P529" i="8"/>
  <c r="P528" i="8"/>
  <c r="P527" i="8"/>
  <c r="P526" i="8"/>
  <c r="P525" i="8"/>
  <c r="P524" i="8"/>
  <c r="P523" i="8"/>
  <c r="P522" i="8"/>
  <c r="P521" i="8"/>
  <c r="P520" i="8"/>
  <c r="P519" i="8"/>
  <c r="P518" i="8"/>
  <c r="P517" i="8"/>
  <c r="P516" i="8"/>
  <c r="P515" i="8"/>
  <c r="P514" i="8"/>
  <c r="P513" i="8"/>
  <c r="P512" i="8"/>
  <c r="P511" i="8"/>
  <c r="P510" i="8"/>
  <c r="P509" i="8"/>
  <c r="P508" i="8"/>
  <c r="P507" i="8"/>
  <c r="P506" i="8"/>
  <c r="P505" i="8"/>
  <c r="P504" i="8"/>
  <c r="P503" i="8"/>
  <c r="P502" i="8"/>
  <c r="P501" i="8"/>
  <c r="P500" i="8"/>
  <c r="P499" i="8"/>
  <c r="P498" i="8"/>
  <c r="P497" i="8"/>
  <c r="P496" i="8"/>
  <c r="P495" i="8"/>
  <c r="P494" i="8"/>
  <c r="P493" i="8"/>
  <c r="P492" i="8"/>
  <c r="P491" i="8"/>
  <c r="P490" i="8"/>
  <c r="P489" i="8"/>
  <c r="P488" i="8"/>
  <c r="P487" i="8"/>
  <c r="P486" i="8"/>
  <c r="P485" i="8"/>
  <c r="P484" i="8"/>
  <c r="P483" i="8"/>
  <c r="P482" i="8"/>
  <c r="P481" i="8"/>
  <c r="P480" i="8"/>
  <c r="P479" i="8"/>
  <c r="P478" i="8"/>
  <c r="P477" i="8"/>
  <c r="P476" i="8"/>
  <c r="P475" i="8"/>
  <c r="P474" i="8"/>
  <c r="P473" i="8"/>
  <c r="P472" i="8"/>
  <c r="P471" i="8"/>
  <c r="P470" i="8"/>
  <c r="P469" i="8"/>
  <c r="P468" i="8"/>
  <c r="P467" i="8"/>
  <c r="P466" i="8"/>
  <c r="P465" i="8"/>
  <c r="P464" i="8"/>
  <c r="P463" i="8"/>
  <c r="P462" i="8"/>
  <c r="P461" i="8"/>
  <c r="P460" i="8"/>
  <c r="P459" i="8"/>
  <c r="P458" i="8"/>
  <c r="P457" i="8"/>
  <c r="P456" i="8"/>
  <c r="P455" i="8"/>
  <c r="P454" i="8"/>
  <c r="P453" i="8"/>
  <c r="P452" i="8"/>
  <c r="P451" i="8"/>
  <c r="P450" i="8"/>
  <c r="P449" i="8"/>
  <c r="P448" i="8"/>
  <c r="P447" i="8"/>
  <c r="P446" i="8"/>
  <c r="P445" i="8"/>
  <c r="P444" i="8"/>
  <c r="P443" i="8"/>
  <c r="P442" i="8"/>
  <c r="P441" i="8"/>
  <c r="P440" i="8"/>
  <c r="P439" i="8"/>
  <c r="P438" i="8"/>
  <c r="P437" i="8"/>
  <c r="P436" i="8"/>
  <c r="P435" i="8"/>
  <c r="P434" i="8"/>
  <c r="P433" i="8"/>
  <c r="P432" i="8"/>
  <c r="P431" i="8"/>
  <c r="P430" i="8"/>
  <c r="P429" i="8"/>
  <c r="P428" i="8"/>
  <c r="P427" i="8"/>
  <c r="P426" i="8"/>
  <c r="P425" i="8"/>
  <c r="P424" i="8"/>
  <c r="P423" i="8"/>
  <c r="P422" i="8"/>
  <c r="P421" i="8"/>
  <c r="P420" i="8"/>
  <c r="P419" i="8"/>
  <c r="P418" i="8"/>
  <c r="P417" i="8"/>
  <c r="P416" i="8"/>
  <c r="P415" i="8"/>
  <c r="P414" i="8"/>
  <c r="P413" i="8"/>
  <c r="P412" i="8"/>
  <c r="P411" i="8"/>
  <c r="P410" i="8"/>
  <c r="P409" i="8"/>
  <c r="P408" i="8"/>
  <c r="P407" i="8"/>
  <c r="P406" i="8"/>
  <c r="P405" i="8"/>
  <c r="P404" i="8"/>
  <c r="P403" i="8"/>
  <c r="P402" i="8"/>
  <c r="P401" i="8"/>
  <c r="P400" i="8"/>
  <c r="P399" i="8"/>
  <c r="P398" i="8"/>
  <c r="P397" i="8"/>
  <c r="P396" i="8"/>
  <c r="P395" i="8"/>
  <c r="P394" i="8"/>
  <c r="P393" i="8"/>
  <c r="P392" i="8"/>
  <c r="P391" i="8"/>
  <c r="P390" i="8"/>
  <c r="P389" i="8"/>
  <c r="P388" i="8"/>
  <c r="P387" i="8"/>
  <c r="P386" i="8"/>
  <c r="P385" i="8"/>
  <c r="P384" i="8"/>
  <c r="P383" i="8"/>
  <c r="P382" i="8"/>
  <c r="P381" i="8"/>
  <c r="P380" i="8"/>
  <c r="P379" i="8"/>
  <c r="P378" i="8"/>
  <c r="P377" i="8"/>
  <c r="P376" i="8"/>
  <c r="P375" i="8"/>
  <c r="P374" i="8"/>
  <c r="P373" i="8"/>
  <c r="P372" i="8"/>
  <c r="P371" i="8"/>
  <c r="P370" i="8"/>
  <c r="P369" i="8"/>
  <c r="P368" i="8"/>
  <c r="P367" i="8"/>
  <c r="P366" i="8"/>
  <c r="P365" i="8"/>
  <c r="P364" i="8"/>
  <c r="P363" i="8"/>
  <c r="P362" i="8"/>
  <c r="P361" i="8"/>
  <c r="P360" i="8"/>
  <c r="P359" i="8"/>
  <c r="P358" i="8"/>
  <c r="P357" i="8"/>
  <c r="P356" i="8"/>
  <c r="P355" i="8"/>
  <c r="P354" i="8"/>
  <c r="P353" i="8"/>
  <c r="P352" i="8"/>
  <c r="P351" i="8"/>
  <c r="P350" i="8"/>
  <c r="P349" i="8"/>
  <c r="P348" i="8"/>
  <c r="P347" i="8"/>
  <c r="P346" i="8"/>
  <c r="P345" i="8"/>
  <c r="P344" i="8"/>
  <c r="P343" i="8"/>
  <c r="P342" i="8"/>
  <c r="P341" i="8"/>
  <c r="P340" i="8"/>
  <c r="P339" i="8"/>
  <c r="P338" i="8"/>
  <c r="P337" i="8"/>
  <c r="P336" i="8"/>
  <c r="P335" i="8"/>
  <c r="P334" i="8"/>
  <c r="P333" i="8"/>
  <c r="P332" i="8"/>
  <c r="P331" i="8"/>
  <c r="P330" i="8"/>
  <c r="P329" i="8"/>
  <c r="P328" i="8"/>
  <c r="P327" i="8"/>
  <c r="P326" i="8"/>
  <c r="P325" i="8"/>
  <c r="P324" i="8"/>
  <c r="P323" i="8"/>
  <c r="P322" i="8"/>
  <c r="P321" i="8"/>
  <c r="P320" i="8"/>
  <c r="P319" i="8"/>
  <c r="P318" i="8"/>
  <c r="P317" i="8"/>
  <c r="P316" i="8"/>
  <c r="P315" i="8"/>
  <c r="P314" i="8"/>
  <c r="P313" i="8"/>
  <c r="P312" i="8"/>
  <c r="P311" i="8"/>
  <c r="P310" i="8"/>
  <c r="P309" i="8"/>
  <c r="P308" i="8"/>
  <c r="P307" i="8"/>
  <c r="P306" i="8"/>
  <c r="P305" i="8"/>
  <c r="P304" i="8"/>
  <c r="P303" i="8"/>
  <c r="P302" i="8"/>
  <c r="P301" i="8"/>
  <c r="P300" i="8"/>
  <c r="P299" i="8"/>
  <c r="P298" i="8"/>
  <c r="P297" i="8"/>
  <c r="P296" i="8"/>
  <c r="P295" i="8"/>
  <c r="P294" i="8"/>
  <c r="P293" i="8"/>
  <c r="P292" i="8"/>
  <c r="P291" i="8"/>
  <c r="P290" i="8"/>
  <c r="P289" i="8"/>
  <c r="P288" i="8"/>
  <c r="P287" i="8"/>
  <c r="P286" i="8"/>
  <c r="P285" i="8"/>
  <c r="P284" i="8"/>
  <c r="P283" i="8"/>
  <c r="P282" i="8"/>
  <c r="P281" i="8"/>
  <c r="P280" i="8"/>
  <c r="P279" i="8"/>
  <c r="P278" i="8"/>
  <c r="P277" i="8"/>
  <c r="P276" i="8"/>
  <c r="P275" i="8"/>
  <c r="P274" i="8"/>
  <c r="P273" i="8"/>
  <c r="P272" i="8"/>
  <c r="P271" i="8"/>
  <c r="P270" i="8"/>
  <c r="P269" i="8"/>
  <c r="P268" i="8"/>
  <c r="P267" i="8"/>
  <c r="P266" i="8"/>
  <c r="P265" i="8"/>
  <c r="P264" i="8"/>
  <c r="P263" i="8"/>
  <c r="P262" i="8"/>
  <c r="P261" i="8"/>
  <c r="P260" i="8"/>
  <c r="P259" i="8"/>
  <c r="P258" i="8"/>
  <c r="P257" i="8"/>
  <c r="P256" i="8"/>
  <c r="P255" i="8"/>
  <c r="P254" i="8"/>
  <c r="P253" i="8"/>
  <c r="P252" i="8"/>
  <c r="P251" i="8"/>
  <c r="P250" i="8"/>
  <c r="P249" i="8"/>
  <c r="P248" i="8"/>
  <c r="P247" i="8"/>
  <c r="P246" i="8"/>
  <c r="P245" i="8"/>
  <c r="P244" i="8"/>
  <c r="P243" i="8"/>
  <c r="P242" i="8"/>
  <c r="P241" i="8"/>
  <c r="P240" i="8"/>
  <c r="P239" i="8"/>
  <c r="P238" i="8"/>
  <c r="P237" i="8"/>
  <c r="P236" i="8"/>
  <c r="P235" i="8"/>
  <c r="P234" i="8"/>
  <c r="P233" i="8"/>
  <c r="P232" i="8"/>
  <c r="P231" i="8"/>
  <c r="P230" i="8"/>
  <c r="P229" i="8"/>
  <c r="P228" i="8"/>
  <c r="P227" i="8"/>
  <c r="P226" i="8"/>
  <c r="P225" i="8"/>
  <c r="P224" i="8"/>
  <c r="P223" i="8"/>
  <c r="P222" i="8"/>
  <c r="P221" i="8"/>
  <c r="P220" i="8"/>
  <c r="P219" i="8"/>
  <c r="P218" i="8"/>
  <c r="P217" i="8"/>
  <c r="P216" i="8"/>
  <c r="P215" i="8"/>
  <c r="P214" i="8"/>
  <c r="P213" i="8"/>
  <c r="P212" i="8"/>
  <c r="P211" i="8"/>
  <c r="P210" i="8"/>
  <c r="P209" i="8"/>
  <c r="P208" i="8"/>
  <c r="P207" i="8"/>
  <c r="P206" i="8"/>
  <c r="P205" i="8"/>
  <c r="P204" i="8"/>
  <c r="P203" i="8"/>
  <c r="P202" i="8"/>
  <c r="P201" i="8"/>
  <c r="P200" i="8"/>
  <c r="P199" i="8"/>
  <c r="P198" i="8"/>
  <c r="P197" i="8"/>
  <c r="P196" i="8"/>
  <c r="P195" i="8"/>
  <c r="P194" i="8"/>
  <c r="P193" i="8"/>
  <c r="P192" i="8"/>
  <c r="P191" i="8"/>
  <c r="P190" i="8"/>
  <c r="P189" i="8"/>
  <c r="P188" i="8"/>
  <c r="P187" i="8"/>
  <c r="P186" i="8"/>
  <c r="P185" i="8"/>
  <c r="P184" i="8"/>
  <c r="P183" i="8"/>
  <c r="P182" i="8"/>
  <c r="P181" i="8"/>
  <c r="P180" i="8"/>
  <c r="P179" i="8"/>
  <c r="P178" i="8"/>
  <c r="P177" i="8"/>
  <c r="P176" i="8"/>
  <c r="P175" i="8"/>
  <c r="P174" i="8"/>
  <c r="P173" i="8"/>
  <c r="P172" i="8"/>
  <c r="P171" i="8"/>
  <c r="P170" i="8"/>
  <c r="P169" i="8"/>
  <c r="P168" i="8"/>
  <c r="P167" i="8"/>
  <c r="P166" i="8"/>
  <c r="P165" i="8"/>
  <c r="P164" i="8"/>
  <c r="P163" i="8"/>
  <c r="P162" i="8"/>
  <c r="P161" i="8"/>
  <c r="P160" i="8"/>
  <c r="P159" i="8"/>
  <c r="P158" i="8"/>
  <c r="P157" i="8"/>
  <c r="P156" i="8"/>
  <c r="P155" i="8"/>
  <c r="P154" i="8"/>
  <c r="P153" i="8"/>
  <c r="P152" i="8"/>
  <c r="P151" i="8"/>
  <c r="P150" i="8"/>
  <c r="P149" i="8"/>
  <c r="P148" i="8"/>
  <c r="P147" i="8"/>
  <c r="P146" i="8"/>
  <c r="P145" i="8"/>
  <c r="P144" i="8"/>
  <c r="P143" i="8"/>
  <c r="P142" i="8"/>
  <c r="P141" i="8"/>
  <c r="P140" i="8"/>
  <c r="P139" i="8"/>
  <c r="P138" i="8"/>
  <c r="P137" i="8"/>
  <c r="P136" i="8"/>
  <c r="P135" i="8"/>
  <c r="P134" i="8"/>
  <c r="P133" i="8"/>
  <c r="P132" i="8"/>
  <c r="P131" i="8"/>
  <c r="P130" i="8"/>
  <c r="P129" i="8"/>
  <c r="P128" i="8"/>
  <c r="P127" i="8"/>
  <c r="P126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P5" i="8"/>
  <c r="P4" i="8"/>
  <c r="P3" i="8"/>
  <c r="P2" i="8"/>
  <c r="P953" i="8" l="1"/>
  <c r="O925" i="8" l="1"/>
  <c r="O952" i="8"/>
  <c r="J952" i="8"/>
  <c r="O951" i="8"/>
  <c r="J951" i="8"/>
  <c r="O950" i="8"/>
  <c r="J950" i="8"/>
  <c r="O949" i="8"/>
  <c r="J949" i="8"/>
  <c r="O948" i="8"/>
  <c r="J948" i="8"/>
  <c r="O947" i="8"/>
  <c r="J947" i="8"/>
  <c r="O946" i="8"/>
  <c r="J946" i="8"/>
  <c r="O945" i="8"/>
  <c r="J945" i="8"/>
  <c r="O944" i="8"/>
  <c r="J944" i="8"/>
  <c r="O943" i="8"/>
  <c r="J943" i="8"/>
  <c r="O942" i="8"/>
  <c r="J942" i="8"/>
  <c r="O941" i="8"/>
  <c r="J941" i="8"/>
  <c r="O940" i="8"/>
  <c r="J940" i="8"/>
  <c r="O939" i="8"/>
  <c r="J939" i="8"/>
  <c r="O938" i="8"/>
  <c r="J938" i="8"/>
  <c r="O937" i="8"/>
  <c r="J937" i="8"/>
  <c r="O936" i="8"/>
  <c r="J936" i="8"/>
  <c r="O935" i="8"/>
  <c r="R935" i="8" s="1"/>
  <c r="J935" i="8"/>
  <c r="O934" i="8"/>
  <c r="J934" i="8"/>
  <c r="O933" i="8"/>
  <c r="R933" i="8" s="1"/>
  <c r="J933" i="8"/>
  <c r="O932" i="8"/>
  <c r="J932" i="8"/>
  <c r="O931" i="8"/>
  <c r="R931" i="8" s="1"/>
  <c r="J931" i="8"/>
  <c r="O930" i="8"/>
  <c r="J930" i="8"/>
  <c r="O929" i="8"/>
  <c r="R929" i="8" s="1"/>
  <c r="J929" i="8"/>
  <c r="O928" i="8"/>
  <c r="J928" i="8"/>
  <c r="O927" i="8"/>
  <c r="R927" i="8" s="1"/>
  <c r="J927" i="8"/>
  <c r="O926" i="8"/>
  <c r="J926" i="8"/>
  <c r="J925" i="8"/>
  <c r="O924" i="8"/>
  <c r="J924" i="8"/>
  <c r="O923" i="8"/>
  <c r="J923" i="8"/>
  <c r="J660" i="8"/>
  <c r="R660" i="8" s="1"/>
  <c r="J659" i="8"/>
  <c r="R659" i="8" s="1"/>
  <c r="J658" i="8"/>
  <c r="R658" i="8" s="1"/>
  <c r="J657" i="8"/>
  <c r="R657" i="8" s="1"/>
  <c r="J656" i="8"/>
  <c r="R656" i="8" s="1"/>
  <c r="J655" i="8"/>
  <c r="R655" i="8" s="1"/>
  <c r="J654" i="8"/>
  <c r="R654" i="8" s="1"/>
  <c r="J653" i="8"/>
  <c r="R653" i="8" s="1"/>
  <c r="J652" i="8"/>
  <c r="R652" i="8" s="1"/>
  <c r="J651" i="8"/>
  <c r="R651" i="8" s="1"/>
  <c r="J650" i="8"/>
  <c r="R650" i="8" s="1"/>
  <c r="J649" i="8"/>
  <c r="R649" i="8" s="1"/>
  <c r="J648" i="8"/>
  <c r="R648" i="8" s="1"/>
  <c r="J647" i="8"/>
  <c r="R647" i="8" s="1"/>
  <c r="J646" i="8"/>
  <c r="R646" i="8" s="1"/>
  <c r="J645" i="8"/>
  <c r="R645" i="8" s="1"/>
  <c r="J644" i="8"/>
  <c r="R644" i="8" s="1"/>
  <c r="O643" i="8"/>
  <c r="J643" i="8"/>
  <c r="O642" i="8"/>
  <c r="R642" i="8" s="1"/>
  <c r="J642" i="8"/>
  <c r="O641" i="8"/>
  <c r="J641" i="8"/>
  <c r="O640" i="8"/>
  <c r="R640" i="8" s="1"/>
  <c r="J640" i="8"/>
  <c r="O639" i="8"/>
  <c r="J639" i="8"/>
  <c r="O638" i="8"/>
  <c r="R638" i="8" s="1"/>
  <c r="J638" i="8"/>
  <c r="O637" i="8"/>
  <c r="J637" i="8"/>
  <c r="O636" i="8"/>
  <c r="R636" i="8" s="1"/>
  <c r="J636" i="8"/>
  <c r="O635" i="8"/>
  <c r="J635" i="8"/>
  <c r="O634" i="8"/>
  <c r="R634" i="8" s="1"/>
  <c r="J634" i="8"/>
  <c r="O633" i="8"/>
  <c r="J633" i="8"/>
  <c r="O632" i="8"/>
  <c r="R632" i="8" s="1"/>
  <c r="J632" i="8"/>
  <c r="O631" i="8"/>
  <c r="J631" i="8"/>
  <c r="O630" i="8"/>
  <c r="R630" i="8" s="1"/>
  <c r="J630" i="8"/>
  <c r="O629" i="8"/>
  <c r="J629" i="8"/>
  <c r="O628" i="8"/>
  <c r="R628" i="8" s="1"/>
  <c r="J628" i="8"/>
  <c r="O627" i="8"/>
  <c r="J627" i="8"/>
  <c r="O626" i="8"/>
  <c r="R626" i="8" s="1"/>
  <c r="J626" i="8"/>
  <c r="O625" i="8"/>
  <c r="J625" i="8"/>
  <c r="O624" i="8"/>
  <c r="R624" i="8" s="1"/>
  <c r="J624" i="8"/>
  <c r="O623" i="8"/>
  <c r="J623" i="8"/>
  <c r="O622" i="8"/>
  <c r="R622" i="8" s="1"/>
  <c r="J622" i="8"/>
  <c r="O621" i="8"/>
  <c r="J621" i="8"/>
  <c r="O620" i="8"/>
  <c r="R620" i="8" s="1"/>
  <c r="J620" i="8"/>
  <c r="O619" i="8"/>
  <c r="J619" i="8"/>
  <c r="O618" i="8"/>
  <c r="R618" i="8" s="1"/>
  <c r="J618" i="8"/>
  <c r="O617" i="8"/>
  <c r="J617" i="8"/>
  <c r="O616" i="8"/>
  <c r="R616" i="8" s="1"/>
  <c r="J616" i="8"/>
  <c r="O615" i="8"/>
  <c r="J615" i="8"/>
  <c r="O614" i="8"/>
  <c r="R614" i="8" s="1"/>
  <c r="J614" i="8"/>
  <c r="O613" i="8"/>
  <c r="J613" i="8"/>
  <c r="O612" i="8"/>
  <c r="R612" i="8" s="1"/>
  <c r="J612" i="8"/>
  <c r="O611" i="8"/>
  <c r="J611" i="8"/>
  <c r="O610" i="8"/>
  <c r="R610" i="8" s="1"/>
  <c r="J610" i="8"/>
  <c r="O609" i="8"/>
  <c r="J609" i="8"/>
  <c r="O608" i="8"/>
  <c r="R608" i="8" s="1"/>
  <c r="J608" i="8"/>
  <c r="Q607" i="8"/>
  <c r="J607" i="8"/>
  <c r="R607" i="8" s="1"/>
  <c r="R923" i="8" l="1"/>
  <c r="R609" i="8"/>
  <c r="R613" i="8"/>
  <c r="R617" i="8"/>
  <c r="R621" i="8"/>
  <c r="R625" i="8"/>
  <c r="R629" i="8"/>
  <c r="R633" i="8"/>
  <c r="R637" i="8"/>
  <c r="R641" i="8"/>
  <c r="R928" i="8"/>
  <c r="R930" i="8"/>
  <c r="R934" i="8"/>
  <c r="R936" i="8"/>
  <c r="R611" i="8"/>
  <c r="R615" i="8"/>
  <c r="R619" i="8"/>
  <c r="R623" i="8"/>
  <c r="R627" i="8"/>
  <c r="R631" i="8"/>
  <c r="R635" i="8"/>
  <c r="R639" i="8"/>
  <c r="R643" i="8"/>
  <c r="R926" i="8"/>
  <c r="R932" i="8"/>
  <c r="R924" i="8"/>
  <c r="R925" i="8"/>
  <c r="Q610" i="8"/>
  <c r="Q614" i="8"/>
  <c r="Q620" i="8"/>
  <c r="Q624" i="8"/>
  <c r="Q628" i="8"/>
  <c r="Q634" i="8"/>
  <c r="Q638" i="8"/>
  <c r="Q642" i="8"/>
  <c r="P653" i="8"/>
  <c r="Q929" i="8"/>
  <c r="Q933" i="8"/>
  <c r="Q949" i="8"/>
  <c r="R949" i="8"/>
  <c r="Q923" i="8"/>
  <c r="Q608" i="8"/>
  <c r="Q612" i="8"/>
  <c r="Q616" i="8"/>
  <c r="Q618" i="8"/>
  <c r="Q622" i="8"/>
  <c r="Q626" i="8"/>
  <c r="Q630" i="8"/>
  <c r="Q632" i="8"/>
  <c r="Q636" i="8"/>
  <c r="Q640" i="8"/>
  <c r="P645" i="8"/>
  <c r="P649" i="8"/>
  <c r="P657" i="8"/>
  <c r="Q927" i="8"/>
  <c r="Q931" i="8"/>
  <c r="Q935" i="8"/>
  <c r="Q937" i="8"/>
  <c r="Q939" i="8"/>
  <c r="R939" i="8"/>
  <c r="Q941" i="8"/>
  <c r="Q943" i="8"/>
  <c r="R943" i="8"/>
  <c r="Q945" i="8"/>
  <c r="R945" i="8"/>
  <c r="Q947" i="8"/>
  <c r="R947" i="8"/>
  <c r="Q951" i="8"/>
  <c r="R951" i="8"/>
  <c r="P646" i="8"/>
  <c r="P650" i="8"/>
  <c r="P654" i="8"/>
  <c r="P658" i="8"/>
  <c r="Q609" i="8"/>
  <c r="Q611" i="8"/>
  <c r="Q613" i="8"/>
  <c r="Q615" i="8"/>
  <c r="Q617" i="8"/>
  <c r="Q619" i="8"/>
  <c r="Q621" i="8"/>
  <c r="Q623" i="8"/>
  <c r="Q625" i="8"/>
  <c r="Q627" i="8"/>
  <c r="Q629" i="8"/>
  <c r="Q631" i="8"/>
  <c r="Q633" i="8"/>
  <c r="Q635" i="8"/>
  <c r="Q637" i="8"/>
  <c r="Q639" i="8"/>
  <c r="Q641" i="8"/>
  <c r="Q643" i="8"/>
  <c r="P647" i="8"/>
  <c r="P651" i="8"/>
  <c r="P655" i="8"/>
  <c r="P659" i="8"/>
  <c r="Q926" i="8"/>
  <c r="Q928" i="8"/>
  <c r="Q930" i="8"/>
  <c r="Q932" i="8"/>
  <c r="Q934" i="8"/>
  <c r="Q936" i="8"/>
  <c r="Q938" i="8"/>
  <c r="Q940" i="8"/>
  <c r="Q942" i="8"/>
  <c r="R942" i="8"/>
  <c r="Q944" i="8"/>
  <c r="R944" i="8"/>
  <c r="Q946" i="8"/>
  <c r="R946" i="8"/>
  <c r="Q948" i="8"/>
  <c r="R948" i="8"/>
  <c r="Q950" i="8"/>
  <c r="R950" i="8"/>
  <c r="Q952" i="8"/>
  <c r="R952" i="8"/>
  <c r="P644" i="8"/>
  <c r="P648" i="8"/>
  <c r="P652" i="8"/>
  <c r="P656" i="8"/>
  <c r="P660" i="8"/>
  <c r="Q924" i="8"/>
  <c r="Q925" i="8"/>
  <c r="P616" i="8"/>
  <c r="P620" i="8"/>
  <c r="P941" i="8"/>
  <c r="P615" i="8"/>
  <c r="P932" i="8"/>
  <c r="P940" i="8"/>
  <c r="P948" i="8"/>
  <c r="P609" i="8"/>
  <c r="P608" i="8"/>
  <c r="P610" i="8"/>
  <c r="P612" i="8"/>
  <c r="P625" i="8"/>
  <c r="P633" i="8"/>
  <c r="P641" i="8"/>
  <c r="P926" i="8"/>
  <c r="P624" i="8"/>
  <c r="P626" i="8"/>
  <c r="P628" i="8"/>
  <c r="P634" i="8"/>
  <c r="P636" i="8"/>
  <c r="P640" i="8"/>
  <c r="P642" i="8"/>
  <c r="P924" i="8"/>
  <c r="P927" i="8"/>
  <c r="P929" i="8"/>
  <c r="P618" i="8"/>
  <c r="P623" i="8"/>
  <c r="P631" i="8"/>
  <c r="P639" i="8"/>
  <c r="P934" i="8"/>
  <c r="P942" i="8"/>
  <c r="P950" i="8"/>
  <c r="P607" i="8"/>
  <c r="P617" i="8"/>
  <c r="P632" i="8"/>
  <c r="P933" i="8"/>
  <c r="P935" i="8"/>
  <c r="P937" i="8"/>
  <c r="P943" i="8"/>
  <c r="P945" i="8"/>
  <c r="P949" i="8"/>
  <c r="P951" i="8"/>
  <c r="P925" i="8"/>
  <c r="P614" i="8"/>
  <c r="P619" i="8"/>
  <c r="P621" i="8"/>
  <c r="P630" i="8"/>
  <c r="P635" i="8"/>
  <c r="P637" i="8"/>
  <c r="P923" i="8"/>
  <c r="P928" i="8"/>
  <c r="P930" i="8"/>
  <c r="P939" i="8"/>
  <c r="P944" i="8"/>
  <c r="P946" i="8"/>
  <c r="P611" i="8"/>
  <c r="P613" i="8"/>
  <c r="P622" i="8"/>
  <c r="P627" i="8"/>
  <c r="P629" i="8"/>
  <c r="P638" i="8"/>
  <c r="P643" i="8"/>
  <c r="P931" i="8"/>
  <c r="P936" i="8"/>
  <c r="P938" i="8"/>
  <c r="P947" i="8"/>
  <c r="P952" i="8"/>
  <c r="J16" i="1" l="1"/>
  <c r="N16" i="1"/>
  <c r="O16" i="1" s="1"/>
  <c r="J17" i="1"/>
  <c r="N17" i="1"/>
  <c r="O17" i="1" s="1"/>
  <c r="J22" i="1"/>
  <c r="J23" i="1"/>
  <c r="J24" i="1"/>
  <c r="J25" i="1"/>
  <c r="J26" i="1"/>
  <c r="J27" i="1"/>
  <c r="J28" i="1"/>
  <c r="J29" i="1"/>
  <c r="J30" i="1"/>
  <c r="J31" i="1"/>
  <c r="J21" i="1"/>
  <c r="J20" i="1"/>
  <c r="J19" i="1"/>
  <c r="J18" i="1"/>
  <c r="J13" i="1"/>
  <c r="J14" i="1"/>
  <c r="J15" i="1"/>
  <c r="J12" i="1"/>
  <c r="J11" i="1"/>
  <c r="J8" i="1" l="1"/>
  <c r="J9" i="1"/>
  <c r="J10" i="1"/>
  <c r="J7" i="1"/>
  <c r="J6" i="1"/>
  <c r="J3" i="1"/>
  <c r="J4" i="1"/>
  <c r="J5" i="1"/>
  <c r="J2" i="1"/>
  <c r="N3" i="1" l="1"/>
  <c r="O3" i="1" s="1"/>
  <c r="N4" i="1"/>
  <c r="O4" i="1" s="1"/>
  <c r="N6" i="1"/>
  <c r="O6" i="1" s="1"/>
  <c r="N7" i="1"/>
  <c r="O7" i="1" s="1"/>
  <c r="N5" i="1"/>
  <c r="O5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9" i="1"/>
  <c r="O19" i="1" s="1"/>
  <c r="N20" i="1"/>
  <c r="O20" i="1" s="1"/>
  <c r="N18" i="1"/>
  <c r="O18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2" i="1"/>
  <c r="O2" i="1" s="1"/>
</calcChain>
</file>

<file path=xl/comments1.xml><?xml version="1.0" encoding="utf-8"?>
<comments xmlns="http://schemas.openxmlformats.org/spreadsheetml/2006/main">
  <authors>
    <author>Dalrymple-Smith, Angus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Note: Clark includes 20% increase for costs of shipping / transport
</t>
        </r>
      </text>
    </comment>
    <comment ref="H864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The number of yams converted into kg</t>
        </r>
      </text>
    </comment>
    <comment ref="A937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Dodgy data? Check
</t>
        </r>
      </text>
    </comment>
  </commentList>
</comments>
</file>

<file path=xl/comments2.xml><?xml version="1.0" encoding="utf-8"?>
<comments xmlns="http://schemas.openxmlformats.org/spreadsheetml/2006/main">
  <authors>
    <author>Dalrymple-Smith, Angus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Price worked out from coastal exchange currencies (bars for sherbo, Marks, Ackies and Tacos for the Gold Coast). See sheet for full workings</t>
        </r>
      </text>
    </comment>
    <comment ref="H205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The number of yams converted into kg</t>
        </r>
      </text>
    </comment>
  </commentList>
</comments>
</file>

<file path=xl/sharedStrings.xml><?xml version="1.0" encoding="utf-8"?>
<sst xmlns="http://schemas.openxmlformats.org/spreadsheetml/2006/main" count="14965" uniqueCount="535">
  <si>
    <t>Quantity</t>
  </si>
  <si>
    <t>Vliegende Faam</t>
  </si>
  <si>
    <t>Maize</t>
  </si>
  <si>
    <t>Elmina*</t>
  </si>
  <si>
    <t>Zeemercuur</t>
  </si>
  <si>
    <t>Gold Coast</t>
  </si>
  <si>
    <t>Rice</t>
  </si>
  <si>
    <t>Caap van Mudoro t/m Caap Lahoe</t>
  </si>
  <si>
    <t>lbs</t>
  </si>
  <si>
    <t>Palm Oil</t>
  </si>
  <si>
    <t>From English Capt Williams in November at Lahoe</t>
  </si>
  <si>
    <t>Prins Willem de Vijfede</t>
  </si>
  <si>
    <t>Apam</t>
  </si>
  <si>
    <t>chest</t>
  </si>
  <si>
    <t>Standvastigheid</t>
  </si>
  <si>
    <t>Middelburgs Welvaren</t>
  </si>
  <si>
    <t xml:space="preserve">Palm Oil  </t>
  </si>
  <si>
    <t>Rio Sester</t>
  </si>
  <si>
    <t>Middelbsurgs Welvaren</t>
  </si>
  <si>
    <t>Caap Masurada</t>
  </si>
  <si>
    <t>Caap Masurate</t>
  </si>
  <si>
    <t>Sanguin</t>
  </si>
  <si>
    <t>ankers</t>
  </si>
  <si>
    <t>Mercurius</t>
  </si>
  <si>
    <t>Jong Setter</t>
  </si>
  <si>
    <t>aume</t>
  </si>
  <si>
    <t>Craesetter</t>
  </si>
  <si>
    <t>Grenadier</t>
  </si>
  <si>
    <t>Axem</t>
  </si>
  <si>
    <t>Ille de Prince</t>
  </si>
  <si>
    <t>Philadelphia</t>
  </si>
  <si>
    <t>Kust van Guinee</t>
  </si>
  <si>
    <t>Axim</t>
  </si>
  <si>
    <t>Annamaboe</t>
  </si>
  <si>
    <t>Sehape</t>
  </si>
  <si>
    <t>11.75</t>
  </si>
  <si>
    <t>Elmijna</t>
  </si>
  <si>
    <t>stekan</t>
  </si>
  <si>
    <t>ears</t>
  </si>
  <si>
    <t>Source</t>
  </si>
  <si>
    <t>Year</t>
  </si>
  <si>
    <t>Chests</t>
  </si>
  <si>
    <t>Gallons</t>
  </si>
  <si>
    <t>Number</t>
  </si>
  <si>
    <t>t70/673</t>
  </si>
  <si>
    <t>Cape Coast Castle</t>
  </si>
  <si>
    <t>Corn</t>
  </si>
  <si>
    <t>t70/880</t>
  </si>
  <si>
    <t>Sherbo</t>
  </si>
  <si>
    <t>t70/884</t>
  </si>
  <si>
    <t>Yams</t>
  </si>
  <si>
    <t>Beans</t>
  </si>
  <si>
    <t>Raadhuis van Middelburg</t>
  </si>
  <si>
    <t>Drie Gezuaters</t>
  </si>
  <si>
    <t>Vrouw Johanna Cores</t>
  </si>
  <si>
    <t>Nieuwe Hoop</t>
  </si>
  <si>
    <t xml:space="preserve">Zanggodin </t>
  </si>
  <si>
    <t>Geertruyda en Christina</t>
  </si>
  <si>
    <t>Jonge Willem</t>
  </si>
  <si>
    <t>Vis</t>
  </si>
  <si>
    <t>Welmeenende</t>
  </si>
  <si>
    <t>Zorg</t>
  </si>
  <si>
    <t>Haast U Langzaam</t>
  </si>
  <si>
    <t>Vergenoegen</t>
  </si>
  <si>
    <t>Brandenburg</t>
  </si>
  <si>
    <t>Barley</t>
  </si>
  <si>
    <t>Cost sh.</t>
  </si>
  <si>
    <t>Cost d.</t>
  </si>
  <si>
    <t>Total Cost d.</t>
  </si>
  <si>
    <t xml:space="preserve">Mary </t>
  </si>
  <si>
    <t>London</t>
  </si>
  <si>
    <t>Flour</t>
  </si>
  <si>
    <t>Pease</t>
  </si>
  <si>
    <t>The Good Hope</t>
  </si>
  <si>
    <t>Grout</t>
  </si>
  <si>
    <t>Jefferie</t>
  </si>
  <si>
    <t>The John and Nicholas</t>
  </si>
  <si>
    <t>Alexander</t>
  </si>
  <si>
    <t>Leguana Merchant</t>
  </si>
  <si>
    <t>Betty</t>
  </si>
  <si>
    <t>The Robert</t>
  </si>
  <si>
    <t>Dragon</t>
  </si>
  <si>
    <t>Bonadventrure</t>
  </si>
  <si>
    <t>The Friends Adventure</t>
  </si>
  <si>
    <t>Earl India Merchant</t>
  </si>
  <si>
    <t>Mediteranian</t>
  </si>
  <si>
    <t>Hanib / Hanibal</t>
  </si>
  <si>
    <t>Fauconbergh</t>
  </si>
  <si>
    <t>Returne</t>
  </si>
  <si>
    <t>Averilla</t>
  </si>
  <si>
    <t>John Bonadventure</t>
  </si>
  <si>
    <t>Three Brothers</t>
  </si>
  <si>
    <t>Edward and William</t>
  </si>
  <si>
    <t>Kcal</t>
  </si>
  <si>
    <t>Quarters</t>
  </si>
  <si>
    <t>lb</t>
  </si>
  <si>
    <t>Bushel</t>
  </si>
  <si>
    <t>Kcal / d</t>
  </si>
  <si>
    <t>King Solomon</t>
  </si>
  <si>
    <t>Sarah Gally</t>
  </si>
  <si>
    <t>Otter</t>
  </si>
  <si>
    <t>Sierra Leone</t>
  </si>
  <si>
    <t>Bladen Frigate</t>
  </si>
  <si>
    <t>Francis</t>
  </si>
  <si>
    <t>Sloper</t>
  </si>
  <si>
    <t xml:space="preserve">Beans </t>
  </si>
  <si>
    <t>Squirrell</t>
  </si>
  <si>
    <t>Quarter</t>
  </si>
  <si>
    <t>Lb</t>
  </si>
  <si>
    <t>Wheatflour</t>
  </si>
  <si>
    <t xml:space="preserve">Ship/Location </t>
  </si>
  <si>
    <t>England</t>
  </si>
  <si>
    <t>Archive Des.</t>
  </si>
  <si>
    <t>Provisions</t>
  </si>
  <si>
    <t>Place of Purchase</t>
  </si>
  <si>
    <r>
      <t xml:space="preserve">Cost </t>
    </r>
    <r>
      <rPr>
        <sz val="11"/>
        <color theme="1"/>
        <rFont val="Times New Roman"/>
        <family val="1"/>
      </rPr>
      <t>£/f</t>
    </r>
  </si>
  <si>
    <t>African</t>
  </si>
  <si>
    <t>African/Euro</t>
  </si>
  <si>
    <t>MCC</t>
  </si>
  <si>
    <t>RAC</t>
  </si>
  <si>
    <t xml:space="preserve">Cape Coast Castle </t>
  </si>
  <si>
    <t xml:space="preserve">Sherbo  </t>
  </si>
  <si>
    <t>kg</t>
  </si>
  <si>
    <t>Euro</t>
  </si>
  <si>
    <t>Middleburg</t>
  </si>
  <si>
    <t>Clark, English prices and wages, 1209-1914</t>
  </si>
  <si>
    <t>Clark, English prices and wages, 1209-1915</t>
  </si>
  <si>
    <t>Clark, English prices and wages, 1209-1916</t>
  </si>
  <si>
    <t>Clark, English prices and wages, 1209-1917</t>
  </si>
  <si>
    <t>Clark, English prices and wages, 1209-1918</t>
  </si>
  <si>
    <t>Clark, English prices and wages, 1209-1919</t>
  </si>
  <si>
    <t>Clark, English prices and wages, 1209-1920</t>
  </si>
  <si>
    <t>Clark, English prices and wages, 1209-1921</t>
  </si>
  <si>
    <t>Clark, English prices and wages, 1209-1922</t>
  </si>
  <si>
    <t>Clark, English prices and wages, 1209-1923</t>
  </si>
  <si>
    <t>Clark, English prices and wages, 1209-1924</t>
  </si>
  <si>
    <t>Clark, English prices and wages, 1209-1925</t>
  </si>
  <si>
    <t>Clark, English prices and wages, 1209-1926</t>
  </si>
  <si>
    <t>Clark, English prices and wages, 1209-1927</t>
  </si>
  <si>
    <t>Clark, English prices and wages, 1209-1928</t>
  </si>
  <si>
    <t>Clark, English prices and wages, 1209-1929</t>
  </si>
  <si>
    <t>Clark, English prices and wages, 1209-1930</t>
  </si>
  <si>
    <t>Clark, English prices and wages, 1209-1931</t>
  </si>
  <si>
    <t>Clark, English prices and wages, 1209-1932</t>
  </si>
  <si>
    <t>Clark, English prices and wages, 1209-1933</t>
  </si>
  <si>
    <t>Clark, English prices and wages, 1209-1934</t>
  </si>
  <si>
    <t>Clark, English prices and wages, 1209-1935</t>
  </si>
  <si>
    <t>Clark, English prices and wages, 1209-1936</t>
  </si>
  <si>
    <t>Clark, English prices and wages, 1209-1937</t>
  </si>
  <si>
    <t>Clark, English prices and wages, 1209-1938</t>
  </si>
  <si>
    <t>Clark, English prices and wages, 1209-1939</t>
  </si>
  <si>
    <t>Clark, English prices and wages, 1209-1940</t>
  </si>
  <si>
    <t>Clark, English prices and wages, 1209-1941</t>
  </si>
  <si>
    <t>Clark, English prices and wages, 1209-1942</t>
  </si>
  <si>
    <t>Clark, English prices and wages, 1209-1943</t>
  </si>
  <si>
    <t>Clark, English prices and wages, 1209-1944</t>
  </si>
  <si>
    <t>Clark, English prices and wages, 1209-1945</t>
  </si>
  <si>
    <t>Clark, English prices and wages, 1209-1946</t>
  </si>
  <si>
    <t>Clark, English prices and wages, 1209-1947</t>
  </si>
  <si>
    <t>Clark, English prices and wages, 1209-1948</t>
  </si>
  <si>
    <t>Clark, English prices and wages, 1209-1949</t>
  </si>
  <si>
    <t>Clark, English prices and wages, 1209-1950</t>
  </si>
  <si>
    <t>Clark, English prices and wages, 1209-1951</t>
  </si>
  <si>
    <t>Clark, English prices and wages, 1209-1952</t>
  </si>
  <si>
    <t>Clark, English prices and wages, 1209-1953</t>
  </si>
  <si>
    <t>Clark, English prices and wages, 1209-1954</t>
  </si>
  <si>
    <t>Clark, English prices and wages, 1209-1955</t>
  </si>
  <si>
    <t>Clark, English prices and wages, 1209-1956</t>
  </si>
  <si>
    <t>Clark, English prices and wages, 1209-1957</t>
  </si>
  <si>
    <t>Clark, English prices and wages, 1209-1958</t>
  </si>
  <si>
    <t>Clark, English prices and wages, 1209-1959</t>
  </si>
  <si>
    <t>Clark, English prices and wages, 1209-1960</t>
  </si>
  <si>
    <t>Clark, English prices and wages, 1209-1961</t>
  </si>
  <si>
    <t>Clark, English prices and wages, 1209-1962</t>
  </si>
  <si>
    <t>Clark, English prices and wages, 1209-1963</t>
  </si>
  <si>
    <t>Clark, English prices and wages, 1209-1964</t>
  </si>
  <si>
    <t>Clark, English prices and wages, 1209-1965</t>
  </si>
  <si>
    <t>Clark, English prices and wages, 1209-1966</t>
  </si>
  <si>
    <t>Clark, English prices and wages, 1209-1967</t>
  </si>
  <si>
    <t>Clark, English prices and wages, 1209-1968</t>
  </si>
  <si>
    <t>Clark, English prices and wages, 1209-1969</t>
  </si>
  <si>
    <t>Clark, English prices and wages, 1209-1970</t>
  </si>
  <si>
    <t>Clark, English prices and wages, 1209-1971</t>
  </si>
  <si>
    <t>Clark, English prices and wages, 1209-1972</t>
  </si>
  <si>
    <t>Clark, English prices and wages, 1209-1973</t>
  </si>
  <si>
    <t>Clark, English prices and wages, 1209-1974</t>
  </si>
  <si>
    <t>Clark, English prices and wages, 1209-1975</t>
  </si>
  <si>
    <t>Clark, English prices and wages, 1209-1976</t>
  </si>
  <si>
    <t>Clark, English prices and wages, 1209-1977</t>
  </si>
  <si>
    <t>Clark, English prices and wages, 1209-1978</t>
  </si>
  <si>
    <t>Clark, English prices and wages, 1209-1979</t>
  </si>
  <si>
    <t>Clark, English prices and wages, 1209-1980</t>
  </si>
  <si>
    <t>Clark, English prices and wages, 1209-1981</t>
  </si>
  <si>
    <t>Clark, English prices and wages, 1209-1982</t>
  </si>
  <si>
    <t>Clark, English prices and wages, 1209-1983</t>
  </si>
  <si>
    <t>Clark, English prices and wages, 1209-1984</t>
  </si>
  <si>
    <t>Clark, English prices and wages, 1209-1985</t>
  </si>
  <si>
    <t>Clark, English prices and wages, 1209-1986</t>
  </si>
  <si>
    <t>Clark, English prices and wages, 1209-1987</t>
  </si>
  <si>
    <t>Clark, English prices and wages, 1209-1988</t>
  </si>
  <si>
    <t>Clark, English prices and wages, 1209-1989</t>
  </si>
  <si>
    <t>Clark, English prices and wages, 1209-1990</t>
  </si>
  <si>
    <t>Clark, English prices and wages, 1209-1991</t>
  </si>
  <si>
    <t>Clark, English prices and wages, 1209-1992</t>
  </si>
  <si>
    <t>Clark, English prices and wages, 1209-1993</t>
  </si>
  <si>
    <t>Clark, English prices and wages, 1209-1994</t>
  </si>
  <si>
    <t>Clark, English prices and wages, 1209-1995</t>
  </si>
  <si>
    <t>Clark, English prices and wages, 1209-1996</t>
  </si>
  <si>
    <t>Clark, English prices and wages, 1209-1997</t>
  </si>
  <si>
    <t>Clark, English prices and wages, 1209-1998</t>
  </si>
  <si>
    <t>Clark, English prices and wages, 1209-1999</t>
  </si>
  <si>
    <t>Clark, English prices and wages, 1209-2000</t>
  </si>
  <si>
    <t>Clark, English prices and wages, 1209-2001</t>
  </si>
  <si>
    <t>Clark, English prices and wages, 1209-2002</t>
  </si>
  <si>
    <t>Clark, English prices and wages, 1209-2003</t>
  </si>
  <si>
    <t>Clark, English prices and wages, 1209-2004</t>
  </si>
  <si>
    <t>Clark, English prices and wages, 1209-2005</t>
  </si>
  <si>
    <t>Clark, English prices and wages, 1209-2006</t>
  </si>
  <si>
    <t>Clark, English prices and wages, 1209-2007</t>
  </si>
  <si>
    <t>Clark, English prices and wages, 1209-2008</t>
  </si>
  <si>
    <t>Clark, English prices and wages, 1209-2009</t>
  </si>
  <si>
    <t>Clark, English prices and wages, 1209-2010</t>
  </si>
  <si>
    <t>Clark, English prices and wages, 1209-2011</t>
  </si>
  <si>
    <t>Clark, English prices and wages, 1209-2012</t>
  </si>
  <si>
    <t>Clark, English prices and wages, 1209-2013</t>
  </si>
  <si>
    <t>Clark, English prices and wages, 1209-2014</t>
  </si>
  <si>
    <t>Clark, English prices and wages, 1209-2015</t>
  </si>
  <si>
    <t>Clark, English prices and wages, 1209-2016</t>
  </si>
  <si>
    <t>Clark, English prices and wages, 1209-2017</t>
  </si>
  <si>
    <t>Clark, English prices and wages, 1209-2018</t>
  </si>
  <si>
    <t>Clark, English prices and wages, 1209-2019</t>
  </si>
  <si>
    <t>Clark, English prices and wages, 1209-2020</t>
  </si>
  <si>
    <t>Clark, English prices and wages, 1209-2021</t>
  </si>
  <si>
    <t>Clark, English prices and wages, 1209-2022</t>
  </si>
  <si>
    <t>Clark, English prices and wages, 1209-2023</t>
  </si>
  <si>
    <t>Clark, English prices and wages, 1209-2024</t>
  </si>
  <si>
    <t>Clark, English prices and wages, 1209-2025</t>
  </si>
  <si>
    <t>Clark, English prices and wages, 1209-2026</t>
  </si>
  <si>
    <t>Clark, English prices and wages, 1209-2027</t>
  </si>
  <si>
    <t>Clark, English prices and wages, 1209-2028</t>
  </si>
  <si>
    <t>Clark, English prices and wages, 1209-2029</t>
  </si>
  <si>
    <t>Clark, English prices and wages, 1209-2030</t>
  </si>
  <si>
    <t>Clark, English prices and wages, 1209-2031</t>
  </si>
  <si>
    <t>Clark, English prices and wages, 1209-2032</t>
  </si>
  <si>
    <t>Clark, English prices and wages, 1209-2033</t>
  </si>
  <si>
    <t>Clark, English prices and wages, 1209-2034</t>
  </si>
  <si>
    <t>NA</t>
  </si>
  <si>
    <t>Clark, English prices and wages, 1209-2035</t>
  </si>
  <si>
    <t>Clark, English prices and wages, 1209-2036</t>
  </si>
  <si>
    <t>Clark, English prices and wages, 1209-2037</t>
  </si>
  <si>
    <t>Clark, English prices and wages, 1209-2038</t>
  </si>
  <si>
    <t>Clark, English prices and wages, 1209-2039</t>
  </si>
  <si>
    <t>Clark, English prices and wages, 1209-2040</t>
  </si>
  <si>
    <t>Clark, English prices and wages, 1209-2041</t>
  </si>
  <si>
    <t>Clark, English prices and wages, 1209-2042</t>
  </si>
  <si>
    <t>Clark, English prices and wages, 1209-2043</t>
  </si>
  <si>
    <t>Clark, English prices and wages, 1209-2044</t>
  </si>
  <si>
    <t>Clark, English prices and wages, 1209-2045</t>
  </si>
  <si>
    <t>Clark, English prices and wages, 1209-2046</t>
  </si>
  <si>
    <t>Clark, English prices and wages, 1209-2047</t>
  </si>
  <si>
    <t>Clark, English prices and wages, 1209-2048</t>
  </si>
  <si>
    <t>Clark, English prices and wages, 1209-2049</t>
  </si>
  <si>
    <t>Clark, English prices and wages, 1209-2050</t>
  </si>
  <si>
    <t>Clark, English prices and wages, 1209-2051</t>
  </si>
  <si>
    <t>Clark, English prices and wages, 1209-2052</t>
  </si>
  <si>
    <t>Clark, English prices and wages, 1209-2053</t>
  </si>
  <si>
    <t>Clark, English prices and wages, 1209-2054</t>
  </si>
  <si>
    <t>Clark, English prices and wages, 1209-2055</t>
  </si>
  <si>
    <t>Clark, English prices and wages, 1209-2056</t>
  </si>
  <si>
    <t>Clark, English prices and wages, 1209-2057</t>
  </si>
  <si>
    <t>Clark, English prices and wages, 1209-2058</t>
  </si>
  <si>
    <t>Clark, English prices and wages, 1209-2059</t>
  </si>
  <si>
    <t>Clark, English prices and wages, 1209-2060</t>
  </si>
  <si>
    <t>Clark, English prices and wages, 1209-2061</t>
  </si>
  <si>
    <t>Clark, English prices and wages, 1209-2062</t>
  </si>
  <si>
    <t>Clark, English prices and wages, 1209-2063</t>
  </si>
  <si>
    <t>Clark, English prices and wages, 1209-2064</t>
  </si>
  <si>
    <t>Clark, English prices and wages, 1209-2065</t>
  </si>
  <si>
    <t>Clark, English prices and wages, 1209-2066</t>
  </si>
  <si>
    <t>Clark, English prices and wages, 1209-2067</t>
  </si>
  <si>
    <t>Clark, English prices and wages, 1209-2068</t>
  </si>
  <si>
    <t>Clark, English prices and wages, 1209-2069</t>
  </si>
  <si>
    <t>Clark, English prices and wages, 1209-2070</t>
  </si>
  <si>
    <t>Clark, English prices and wages, 1209-2071</t>
  </si>
  <si>
    <t>Clark, English prices and wages, 1209-2072</t>
  </si>
  <si>
    <t>Clark, English prices and wages, 1209-2073</t>
  </si>
  <si>
    <t>Clark, English prices and wages, 1209-2074</t>
  </si>
  <si>
    <t>Clark, English prices and wages, 1209-2075</t>
  </si>
  <si>
    <t>Clark, English prices and wages, 1209-2076</t>
  </si>
  <si>
    <t>Clark, English prices and wages, 1209-2077</t>
  </si>
  <si>
    <t>Clark, English prices and wages, 1209-2078</t>
  </si>
  <si>
    <t>Clark, English prices and wages, 1209-2079</t>
  </si>
  <si>
    <t>Clark, English prices and wages, 1209-2080</t>
  </si>
  <si>
    <t>Clark, English prices and wages, 1209-2081</t>
  </si>
  <si>
    <t>Clark, English prices and wages, 1209-2082</t>
  </si>
  <si>
    <t>Clark, English prices and wages, 1209-2083</t>
  </si>
  <si>
    <t>Clark, English prices and wages, 1209-2084</t>
  </si>
  <si>
    <t>Clark, English prices and wages, 1209-2085</t>
  </si>
  <si>
    <t>Clark, English prices and wages, 1209-2086</t>
  </si>
  <si>
    <t>Clark, English prices and wages, 1209-2087</t>
  </si>
  <si>
    <t>Clark, English prices and wages, 1209-2088</t>
  </si>
  <si>
    <t>Clark, English prices and wages, 1209-2089</t>
  </si>
  <si>
    <t>Clark, English prices and wages, 1209-2090</t>
  </si>
  <si>
    <t>Clark, English prices and wages, 1209-2091</t>
  </si>
  <si>
    <t>Clark, English prices and wages, 1209-2092</t>
  </si>
  <si>
    <t>Clark, English prices and wages, 1209-2093</t>
  </si>
  <si>
    <t>Clark, English prices and wages, 1209-2094</t>
  </si>
  <si>
    <t>Clark, English prices and wages, 1209-2095</t>
  </si>
  <si>
    <t>Clark, English prices and wages, 1209-2096</t>
  </si>
  <si>
    <t>Clark, English prices and wages, 1209-2097</t>
  </si>
  <si>
    <t>Clark, English prices and wages, 1209-2098</t>
  </si>
  <si>
    <t>Clark, English prices and wages, 1209-2099</t>
  </si>
  <si>
    <t>Clark, English prices and wages, 1209-2100</t>
  </si>
  <si>
    <t>Clark, English prices and wages, 1209-2101</t>
  </si>
  <si>
    <t>Clark, English prices and wages, 1209-2102</t>
  </si>
  <si>
    <t>Clark, English prices and wages, 1209-2103</t>
  </si>
  <si>
    <t>Clark, English prices and wages, 1209-2104</t>
  </si>
  <si>
    <t>Clark, English prices and wages, 1209-2105</t>
  </si>
  <si>
    <t>Clark, English prices and wages, 1209-2106</t>
  </si>
  <si>
    <t>Clark, English prices and wages, 1209-2107</t>
  </si>
  <si>
    <t>Clark, English prices and wages, 1209-2108</t>
  </si>
  <si>
    <t>Clark, English prices and wages, 1209-2109</t>
  </si>
  <si>
    <t>Clark, English prices and wages, 1209-2110</t>
  </si>
  <si>
    <t>Clark, English prices and wages, 1209-2111</t>
  </si>
  <si>
    <t>Clark, English prices and wages, 1209-2112</t>
  </si>
  <si>
    <t>Clark, English prices and wages, 1209-2113</t>
  </si>
  <si>
    <t>Clark, English prices and wages, 1209-2114</t>
  </si>
  <si>
    <t>Clark, English prices and wages, 1209-2115</t>
  </si>
  <si>
    <t>Clark, English prices and wages, 1209-2116</t>
  </si>
  <si>
    <t>Clark, English prices and wages, 1209-2117</t>
  </si>
  <si>
    <t>Clark, English prices and wages, 1209-2118</t>
  </si>
  <si>
    <t>Clark, English prices and wages, 1209-2119</t>
  </si>
  <si>
    <t>Clark, English prices and wages, 1209-2120</t>
  </si>
  <si>
    <t>Clark, English prices and wages, 1209-2121</t>
  </si>
  <si>
    <t>Clark, English prices and wages, 1209-2122</t>
  </si>
  <si>
    <t>Clark, English prices and wages, 1209-2123</t>
  </si>
  <si>
    <t>Clark, English prices and wages, 1209-2124</t>
  </si>
  <si>
    <t>Clark, English prices and wages, 1209-2125</t>
  </si>
  <si>
    <t>Clark, English prices and wages, 1209-2126</t>
  </si>
  <si>
    <t>Clark, English prices and wages, 1209-2127</t>
  </si>
  <si>
    <t>Clark, English prices and wages, 1209-2128</t>
  </si>
  <si>
    <t>Clark, English prices and wages, 1209-2129</t>
  </si>
  <si>
    <t>Clark, English prices and wages, 1209-2130</t>
  </si>
  <si>
    <t>Clark, English prices and wages, 1209-2131</t>
  </si>
  <si>
    <t>Clark, English prices and wages, 1209-2132</t>
  </si>
  <si>
    <t>Clark, English prices and wages, 1209-2133</t>
  </si>
  <si>
    <t>Clark, English prices and wages, 1209-2134</t>
  </si>
  <si>
    <t>Clark, English prices and wages, 1209-2135</t>
  </si>
  <si>
    <t>Clark, English prices and wages, 1209-2136</t>
  </si>
  <si>
    <t>Clark, English prices and wages, 1209-2137</t>
  </si>
  <si>
    <t>Clark, English prices and wages, 1209-2138</t>
  </si>
  <si>
    <t>Clark, English prices and wages, 1209-2139</t>
  </si>
  <si>
    <t>Clark, English prices and wages, 1209-2140</t>
  </si>
  <si>
    <t>Clark, English prices and wages, 1209-2141</t>
  </si>
  <si>
    <t>Clark, English prices and wages, 1209-2142</t>
  </si>
  <si>
    <t>Clark, English prices and wages, 1209-2143</t>
  </si>
  <si>
    <t>Clark, English prices and wages, 1209-2144</t>
  </si>
  <si>
    <t>Clark, English prices and wages, 1209-2145</t>
  </si>
  <si>
    <t>Clark, English prices and wages, 1209-2146</t>
  </si>
  <si>
    <t>Clark, English prices and wages, 1209-2147</t>
  </si>
  <si>
    <t>Clark, English prices and wages, 1209-2148</t>
  </si>
  <si>
    <t>Clark, English prices and wages, 1209-2149</t>
  </si>
  <si>
    <t>Clark, English prices and wages, 1209-2150</t>
  </si>
  <si>
    <t>Clark, English prices and wages, 1209-2151</t>
  </si>
  <si>
    <t>Clark, English prices and wages, 1209-2152</t>
  </si>
  <si>
    <t>Clark, English prices and wages, 1209-2153</t>
  </si>
  <si>
    <t>Clark, English prices and wages, 1209-2154</t>
  </si>
  <si>
    <t>Clark, English prices and wages, 1209-2155</t>
  </si>
  <si>
    <t>Cost £/f</t>
  </si>
  <si>
    <t>T70/914</t>
  </si>
  <si>
    <t>T70/917</t>
  </si>
  <si>
    <t>T70/957</t>
  </si>
  <si>
    <t>T70/958</t>
  </si>
  <si>
    <t>Calabar</t>
  </si>
  <si>
    <t>Bight of Biara</t>
  </si>
  <si>
    <t xml:space="preserve">p90, 91, 102,108, 135, 140, 170 </t>
  </si>
  <si>
    <t>Pieces</t>
  </si>
  <si>
    <t>Yams Biafra</t>
  </si>
  <si>
    <t>African/Non Africa</t>
  </si>
  <si>
    <t>Non African</t>
  </si>
  <si>
    <t>Kilo</t>
  </si>
  <si>
    <t>kilo / d</t>
  </si>
  <si>
    <t xml:space="preserve">chest </t>
  </si>
  <si>
    <t>p90, 91, 102,108, 135, 140, 171</t>
  </si>
  <si>
    <t>p90, 91, 102,108, 135, 140, 172</t>
  </si>
  <si>
    <t>p90, 91, 102,108, 135, 140, 173</t>
  </si>
  <si>
    <t>p90, 91, 102,108, 135, 140, 174</t>
  </si>
  <si>
    <t>p90, 91, 102,108, 135, 140, 175</t>
  </si>
  <si>
    <t>p90, 91, 102,108, 135, 140, 176</t>
  </si>
  <si>
    <t>p90, 91, 102,108, 135, 140, 177</t>
  </si>
  <si>
    <t>p90, 91, 102,108, 135, 140, 178</t>
  </si>
  <si>
    <t>p90, 91, 102,108, 135, 140, 179</t>
  </si>
  <si>
    <t>p90, 91, 102,108, 135, 140, 180</t>
  </si>
  <si>
    <t>p90, 91, 102,108, 135, 140, 181</t>
  </si>
  <si>
    <t>p90, 91, 102,108, 135, 140, 182</t>
  </si>
  <si>
    <t>p90, 91, 102,108, 135, 140, 183</t>
  </si>
  <si>
    <t>p90, 91, 102,108, 135, 140, 184</t>
  </si>
  <si>
    <t>p90, 91, 102,108, 135, 140, 185</t>
  </si>
  <si>
    <t>p90, 91, 102,108, 135, 140, 186</t>
  </si>
  <si>
    <t>p90, 91, 102,108, 135, 140, 187</t>
  </si>
  <si>
    <t>p90, 91, 102,108, 135, 140, 188</t>
  </si>
  <si>
    <t>p90, 91, 102,108, 135, 140, 189</t>
  </si>
  <si>
    <t>p90, 91, 102,108, 135, 140, 190</t>
  </si>
  <si>
    <t>p90, 91, 102,108, 135, 140, 191</t>
  </si>
  <si>
    <t>p90, 91, 102,108, 135, 140, 192</t>
  </si>
  <si>
    <t>p90, 91, 102,108, 135, 140, 193</t>
  </si>
  <si>
    <t>p90, 91, 102,108, 135, 140, 194</t>
  </si>
  <si>
    <t>p90, 91, 102,108, 135, 140, 195</t>
  </si>
  <si>
    <t>p90, 91, 102,108, 135, 140, 196</t>
  </si>
  <si>
    <t>p90, 91, 102,108, 135, 140, 197</t>
  </si>
  <si>
    <t>p90, 91, 102,108, 135, 140, 198</t>
  </si>
  <si>
    <t>p90, 91, 102,108, 135, 140, 199</t>
  </si>
  <si>
    <t>p90, 91, 102,108, 135, 140, 200</t>
  </si>
  <si>
    <t>p90, 91, 102,108, 135, 140, 201</t>
  </si>
  <si>
    <t>p90, 91, 102,108, 135, 140, 202</t>
  </si>
  <si>
    <t>p90, 91, 102,108, 135, 140, 203</t>
  </si>
  <si>
    <t>p90, 91, 102,108, 135, 140, 204</t>
  </si>
  <si>
    <t>p90, 91, 102,108, 135, 140, 205</t>
  </si>
  <si>
    <t>p90, 91, 102,108, 135, 140, 206</t>
  </si>
  <si>
    <t>p90, 91, 102,108, 135, 140, 207</t>
  </si>
  <si>
    <t>p90, 91, 102,108, 135, 140, 208</t>
  </si>
  <si>
    <t>p90, 91, 102,108, 135, 140, 209</t>
  </si>
  <si>
    <t>p90, 91, 102,108, 135, 140, 210</t>
  </si>
  <si>
    <t>p90, 91, 102,108, 135, 140, 211</t>
  </si>
  <si>
    <t>p90, 91, 102,108, 135, 140, 212</t>
  </si>
  <si>
    <t>p90, 91, 102,108, 135, 140, 213</t>
  </si>
  <si>
    <t>p90, 91, 102,108, 135, 140, 214</t>
  </si>
  <si>
    <t>p90, 91, 102,108, 135, 140, 215</t>
  </si>
  <si>
    <t>p90, 91, 102,108, 135, 140, 216</t>
  </si>
  <si>
    <t>p90, 91, 102,108, 135, 140, 217</t>
  </si>
  <si>
    <t>p90, 91, 102,108, 135, 140, 218</t>
  </si>
  <si>
    <t>p90, 91, 102,108, 135, 140, 219</t>
  </si>
  <si>
    <t>p90, 91, 102,108, 135, 140, 220</t>
  </si>
  <si>
    <t>p90, 91, 102,108, 135, 140, 221</t>
  </si>
  <si>
    <t>p90, 91, 102,108, 135, 140, 222</t>
  </si>
  <si>
    <t>p90, 91, 102,108, 135, 140, 223</t>
  </si>
  <si>
    <t>p90, 91, 102,108, 135, 140, 224</t>
  </si>
  <si>
    <t>p90, 91, 102,108, 135, 140, 225</t>
  </si>
  <si>
    <t>p90, 91, 102,108, 135, 140, 226</t>
  </si>
  <si>
    <t>p90, 91, 102,108, 135, 140, 227</t>
  </si>
  <si>
    <t>p90, 91, 102,108, 135, 140, 228</t>
  </si>
  <si>
    <t>p90, 91, 102,108, 135, 140, 229</t>
  </si>
  <si>
    <t>p90, 91, 102,108, 135, 140, 230</t>
  </si>
  <si>
    <t>p90, 91, 102,108, 135, 140, 231</t>
  </si>
  <si>
    <t>p90, 91, 102,108, 135, 140, 232</t>
  </si>
  <si>
    <t>p90, 91, 102,108, 135, 140, 233</t>
  </si>
  <si>
    <t>p90, 91, 102,108, 135, 140, 234</t>
  </si>
  <si>
    <t>p90, 91, 102,108, 135, 140, 235</t>
  </si>
  <si>
    <t>p90, 91, 102,108, 135, 140, 236</t>
  </si>
  <si>
    <t>p90, 91, 102,108, 135, 140, 237</t>
  </si>
  <si>
    <t>p90, 91, 102,108, 135, 140, 238</t>
  </si>
  <si>
    <t>p90, 91, 102,108, 135, 140, 239</t>
  </si>
  <si>
    <t>p90, 91, 102,108, 135, 140, 240</t>
  </si>
  <si>
    <t>p90, 91, 102,108, 135, 140, 241</t>
  </si>
  <si>
    <t>p90, 91, 102,108, 135, 140, 242</t>
  </si>
  <si>
    <t>p90, 91, 102,108, 135, 140, 243</t>
  </si>
  <si>
    <t>p90, 91, 102,108, 135, 140, 244</t>
  </si>
  <si>
    <t>p90, 91, 102,108, 135, 140, 245</t>
  </si>
  <si>
    <t>p90, 91, 102,108, 135, 140, 246</t>
  </si>
  <si>
    <t>p90, 91, 102,108, 135, 140, 247</t>
  </si>
  <si>
    <t>p90, 91, 102,108, 135, 140, 248</t>
  </si>
  <si>
    <t>p90, 91, 102,108, 135, 140, 249</t>
  </si>
  <si>
    <t>p90, 91, 102,108, 135, 140, 250</t>
  </si>
  <si>
    <t>p90, 91, 102,108, 135, 140, 251</t>
  </si>
  <si>
    <t>p90, 91, 102,108, 135, 140, 252</t>
  </si>
  <si>
    <t>p90, 91, 102,108, 135, 140, 253</t>
  </si>
  <si>
    <t>p90, 91, 102,108, 135, 140, 254</t>
  </si>
  <si>
    <t>p90, 91, 102,108, 135, 140, 255</t>
  </si>
  <si>
    <t>p90, 91, 102,108, 135, 140, 256</t>
  </si>
  <si>
    <t>p90, 91, 102,108, 135, 140, 257</t>
  </si>
  <si>
    <t>p90, 91, 102,108, 135, 140, 258</t>
  </si>
  <si>
    <t>p90, 91, 102,108, 135, 140, 259</t>
  </si>
  <si>
    <t>p90, 91, 102,108, 135, 140, 260</t>
  </si>
  <si>
    <t>p90, 91, 102,108, 135, 140, 261</t>
  </si>
  <si>
    <t>p90, 91, 102,108, 135, 140, 262</t>
  </si>
  <si>
    <t>p90, 91, 102,108, 135, 140, 263</t>
  </si>
  <si>
    <t>p90, 91, 102,108, 135, 140, 264</t>
  </si>
  <si>
    <t>p90, 91, 102,108, 135, 140, 265</t>
  </si>
  <si>
    <t>p90, 91, 102,108, 135, 140, 266</t>
  </si>
  <si>
    <t>p90, 91, 102,108, 135, 140, 267</t>
  </si>
  <si>
    <t>p90, 91, 102,108, 135, 140, 268</t>
  </si>
  <si>
    <t>p90, 91, 102,108, 135, 140, 269</t>
  </si>
  <si>
    <t>p90, 91, 102,108, 135, 140, 270</t>
  </si>
  <si>
    <t>p90, 91, 102,108, 135, 140, 271</t>
  </si>
  <si>
    <t>p90, 91, 102,108, 135, 140, 272</t>
  </si>
  <si>
    <t>p90, 91, 102,108, 135, 140, 273</t>
  </si>
  <si>
    <t>p90, 91, 102,108, 135, 140, 274</t>
  </si>
  <si>
    <t>p90, 91, 102,108, 135, 140, 275</t>
  </si>
  <si>
    <t>p90, 91, 102,108, 135, 140, 276</t>
  </si>
  <si>
    <t>p90, 91, 102,108, 135, 140, 277</t>
  </si>
  <si>
    <t>p90, 91, 102,108, 135, 140, 278</t>
  </si>
  <si>
    <t>p90, 91, 102,108, 135, 140, 279</t>
  </si>
  <si>
    <t>p90, 91, 102,108, 135, 140, 280</t>
  </si>
  <si>
    <t>p90, 91, 102,108, 135, 140, 281</t>
  </si>
  <si>
    <t>p90, 91, 102,108, 135, 140, 282</t>
  </si>
  <si>
    <t>p90, 91, 102,108, 135, 140, 283</t>
  </si>
  <si>
    <t>p90, 91, 102,108, 135, 140, 284</t>
  </si>
  <si>
    <t>p90, 91, 102,108, 135, 140, 285</t>
  </si>
  <si>
    <t>p90, 91, 102,108, 135, 140, 286</t>
  </si>
  <si>
    <t>p90, 91, 102,108, 135, 140, 287</t>
  </si>
  <si>
    <t>p90, 91, 102,108, 135, 140, 288</t>
  </si>
  <si>
    <t>p90, 91, 102,108, 135, 140, 289</t>
  </si>
  <si>
    <t>p90, 91, 102,108, 135, 140, 290</t>
  </si>
  <si>
    <t>Prins Willem de Vijfde</t>
  </si>
  <si>
    <t>d per 2000 Kcal</t>
  </si>
  <si>
    <t>bushels</t>
  </si>
  <si>
    <t>kgs</t>
  </si>
  <si>
    <t>d/bushel</t>
  </si>
  <si>
    <t>d/2000kcals</t>
  </si>
  <si>
    <t>African/Non African</t>
  </si>
  <si>
    <r>
      <t xml:space="preserve">Flemish </t>
    </r>
    <r>
      <rPr>
        <b/>
        <sz val="11"/>
        <rFont val="Calibri"/>
        <family val="2"/>
      </rPr>
      <t>£</t>
    </r>
    <r>
      <rPr>
        <b/>
        <sz val="11"/>
        <rFont val="Calibri"/>
        <family val="2"/>
        <scheme val="minor"/>
      </rPr>
      <t xml:space="preserve"> / Gulden</t>
    </r>
  </si>
  <si>
    <r>
      <t xml:space="preserve">Cost Flemish </t>
    </r>
    <r>
      <rPr>
        <b/>
        <sz val="11"/>
        <rFont val="Calibri"/>
        <family val="2"/>
      </rPr>
      <t xml:space="preserve">£ </t>
    </r>
    <r>
      <rPr>
        <b/>
        <sz val="11"/>
        <rFont val="Calibri"/>
        <family val="2"/>
        <scheme val="minor"/>
      </rPr>
      <t>/Gulden</t>
    </r>
  </si>
  <si>
    <t>Cost Gulden</t>
  </si>
  <si>
    <r>
      <t xml:space="preserve">Cost British </t>
    </r>
    <r>
      <rPr>
        <b/>
        <sz val="11"/>
        <rFont val="Calibri"/>
        <family val="2"/>
      </rPr>
      <t>£</t>
    </r>
  </si>
  <si>
    <t>Cost British d.</t>
  </si>
  <si>
    <t>d/2000kcal</t>
  </si>
  <si>
    <t>zakken</t>
  </si>
  <si>
    <t>Flemish £</t>
  </si>
  <si>
    <t>Aurora</t>
  </si>
  <si>
    <t>Gulden</t>
  </si>
  <si>
    <t>d/ 2000 Kcals</t>
  </si>
  <si>
    <t>Farm gate price * 30% mark up</t>
  </si>
  <si>
    <t>d/ 2000 Kcal</t>
  </si>
  <si>
    <t>d/ 2000 Kcal average</t>
  </si>
  <si>
    <t>No.</t>
  </si>
  <si>
    <t>Rice Sherbo (SL)</t>
  </si>
  <si>
    <t>Rice Cape Castle (GC)</t>
  </si>
  <si>
    <t>Yams Cape Castle (GC)</t>
  </si>
  <si>
    <t>Corn Cape Castle (GC)</t>
  </si>
  <si>
    <t>Rice MCC (Windward)</t>
  </si>
  <si>
    <t>Yams (Biafra)</t>
  </si>
  <si>
    <t>Yams (GC)</t>
  </si>
  <si>
    <t>Palm Oil (GC)</t>
  </si>
  <si>
    <t>Corn (GC)</t>
  </si>
  <si>
    <t>Yams MCC (Windward)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</si>
</sst>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3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5"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4" fontId="22" fillId="0" borderId="0" xfId="0" applyNumberFormat="1" applyFont="1"/>
    <xf numFmtId="1" fontId="22" fillId="0" borderId="0" xfId="0" applyNumberFormat="1" applyFont="1"/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0" fillId="33" borderId="0" xfId="0" applyFill="1" applyBorder="1" applyAlignment="1">
      <alignment horizontal="center" wrapText="1"/>
    </xf>
    <xf numFmtId="0" fontId="0" fillId="33" borderId="0" xfId="0" applyNumberFormat="1" applyFill="1" applyBorder="1" applyAlignment="1">
      <alignment horizontal="center"/>
    </xf>
    <xf numFmtId="0" fontId="18" fillId="33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 shrinkToFit="1"/>
    </xf>
    <xf numFmtId="0" fontId="0" fillId="0" borderId="0" xfId="0" applyFont="1" applyBorder="1" applyAlignment="1">
      <alignment horizontal="left"/>
    </xf>
    <xf numFmtId="2" fontId="22" fillId="0" borderId="0" xfId="0" applyNumberFormat="1" applyFont="1"/>
    <xf numFmtId="2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33" borderId="0" xfId="0" applyFill="1" applyBorder="1" applyAlignment="1">
      <alignment horizontal="left" wrapText="1"/>
    </xf>
    <xf numFmtId="164" fontId="23" fillId="0" borderId="0" xfId="0" applyNumberFormat="1" applyFont="1"/>
    <xf numFmtId="164" fontId="0" fillId="0" borderId="0" xfId="0" applyNumberFormat="1"/>
    <xf numFmtId="0" fontId="0" fillId="0" borderId="0" xfId="0" applyFont="1"/>
    <xf numFmtId="0" fontId="18" fillId="33" borderId="10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8" fillId="33" borderId="0" xfId="0" applyFont="1" applyFill="1" applyAlignment="1">
      <alignment horizontal="left"/>
    </xf>
    <xf numFmtId="0" fontId="18" fillId="33" borderId="13" xfId="0" applyFont="1" applyFill="1" applyBorder="1" applyAlignment="1">
      <alignment horizontal="left"/>
    </xf>
    <xf numFmtId="0" fontId="18" fillId="33" borderId="12" xfId="0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" fontId="0" fillId="0" borderId="0" xfId="0" applyNumberFormat="1" applyFont="1" applyBorder="1" applyAlignment="1">
      <alignment horizontal="center" wrapText="1"/>
    </xf>
    <xf numFmtId="1" fontId="0" fillId="0" borderId="0" xfId="0" applyNumberFormat="1" applyFont="1" applyBorder="1" applyAlignment="1">
      <alignment horizontal="left"/>
    </xf>
    <xf numFmtId="1" fontId="22" fillId="0" borderId="0" xfId="0" applyNumberFormat="1" applyFont="1" applyAlignment="1">
      <alignment horizontal="left"/>
    </xf>
    <xf numFmtId="2" fontId="26" fillId="0" borderId="0" xfId="0" applyNumberFormat="1" applyFont="1" applyBorder="1" applyAlignment="1">
      <alignment horizontal="center"/>
    </xf>
    <xf numFmtId="0" fontId="26" fillId="0" borderId="0" xfId="0" applyFont="1"/>
    <xf numFmtId="1" fontId="26" fillId="0" borderId="0" xfId="0" applyNumberFormat="1" applyFont="1"/>
    <xf numFmtId="2" fontId="26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26" fillId="0" borderId="0" xfId="0" applyNumberFormat="1" applyFont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1" fontId="27" fillId="0" borderId="0" xfId="0" applyNumberFormat="1" applyFont="1" applyBorder="1" applyAlignment="1">
      <alignment horizontal="left"/>
    </xf>
    <xf numFmtId="1" fontId="27" fillId="0" borderId="0" xfId="0" applyNumberFormat="1" applyFont="1" applyBorder="1" applyAlignment="1">
      <alignment horizontal="center"/>
    </xf>
    <xf numFmtId="2" fontId="27" fillId="0" borderId="0" xfId="0" applyNumberFormat="1" applyFont="1" applyBorder="1" applyAlignment="1">
      <alignment horizontal="center"/>
    </xf>
    <xf numFmtId="1" fontId="27" fillId="0" borderId="0" xfId="0" applyNumberFormat="1" applyFont="1" applyBorder="1" applyAlignment="1">
      <alignment horizontal="center" wrapText="1"/>
    </xf>
    <xf numFmtId="0" fontId="27" fillId="0" borderId="0" xfId="0" applyFont="1"/>
    <xf numFmtId="1" fontId="28" fillId="0" borderId="0" xfId="0" applyNumberFormat="1" applyFont="1" applyAlignment="1">
      <alignment horizontal="left"/>
    </xf>
    <xf numFmtId="1" fontId="28" fillId="0" borderId="0" xfId="0" applyNumberFormat="1" applyFont="1"/>
    <xf numFmtId="2" fontId="28" fillId="0" borderId="0" xfId="0" applyNumberFormat="1" applyFont="1" applyAlignment="1">
      <alignment horizontal="center"/>
    </xf>
    <xf numFmtId="1" fontId="28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1" fontId="28" fillId="0" borderId="0" xfId="0" applyNumberFormat="1" applyFont="1" applyAlignment="1">
      <alignment wrapText="1"/>
    </xf>
    <xf numFmtId="1" fontId="14" fillId="0" borderId="0" xfId="0" applyNumberFormat="1" applyFont="1"/>
    <xf numFmtId="2" fontId="27" fillId="0" borderId="0" xfId="0" applyNumberFormat="1" applyFont="1" applyAlignment="1">
      <alignment horizontal="left"/>
    </xf>
    <xf numFmtId="2" fontId="28" fillId="0" borderId="0" xfId="0" applyNumberFormat="1" applyFont="1" applyAlignment="1">
      <alignment horizontal="left"/>
    </xf>
    <xf numFmtId="2" fontId="29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1" fontId="0" fillId="0" borderId="0" xfId="0" applyNumberFormat="1" applyFont="1" applyBorder="1" applyAlignment="1">
      <alignment horizontal="left" shrinkToFit="1"/>
    </xf>
    <xf numFmtId="164" fontId="0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 shrinkToFit="1"/>
    </xf>
    <xf numFmtId="0" fontId="0" fillId="33" borderId="0" xfId="0" applyFont="1" applyFill="1" applyBorder="1" applyAlignment="1">
      <alignment horizontal="center"/>
    </xf>
    <xf numFmtId="0" fontId="0" fillId="33" borderId="0" xfId="0" applyFont="1" applyFill="1" applyBorder="1" applyAlignment="1">
      <alignment horizontal="left" wrapText="1"/>
    </xf>
    <xf numFmtId="0" fontId="0" fillId="33" borderId="0" xfId="0" applyFont="1" applyFill="1" applyBorder="1" applyAlignment="1">
      <alignment horizontal="center" wrapText="1"/>
    </xf>
    <xf numFmtId="0" fontId="0" fillId="33" borderId="0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shrinkToFit="1"/>
    </xf>
    <xf numFmtId="0" fontId="14" fillId="33" borderId="0" xfId="0" applyFont="1" applyFill="1" applyBorder="1" applyAlignment="1">
      <alignment horizontal="center"/>
    </xf>
    <xf numFmtId="0" fontId="14" fillId="33" borderId="0" xfId="0" applyFont="1" applyFill="1" applyBorder="1" applyAlignment="1">
      <alignment horizontal="left" wrapText="1"/>
    </xf>
    <xf numFmtId="0" fontId="14" fillId="33" borderId="0" xfId="0" applyFont="1" applyFill="1" applyBorder="1" applyAlignment="1">
      <alignment horizontal="center" wrapText="1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0" fontId="18" fillId="33" borderId="0" xfId="0" applyFont="1" applyFill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center" wrapText="1"/>
    </xf>
    <xf numFmtId="0" fontId="24" fillId="0" borderId="10" xfId="0" applyFont="1" applyBorder="1" applyAlignment="1">
      <alignment horizontal="left"/>
    </xf>
    <xf numFmtId="0" fontId="24" fillId="0" borderId="10" xfId="0" applyFont="1" applyBorder="1" applyAlignment="1">
      <alignment horizontal="left" shrinkToFit="1"/>
    </xf>
    <xf numFmtId="1" fontId="24" fillId="0" borderId="1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>
      <alignment horizontal="left" wrapText="1"/>
    </xf>
    <xf numFmtId="0" fontId="18" fillId="0" borderId="11" xfId="0" applyFont="1" applyBorder="1" applyAlignment="1">
      <alignment horizontal="left" wrapText="1"/>
    </xf>
    <xf numFmtId="0" fontId="18" fillId="0" borderId="10" xfId="0" applyNumberFormat="1" applyFont="1" applyBorder="1" applyAlignment="1">
      <alignment horizontal="left"/>
    </xf>
    <xf numFmtId="1" fontId="18" fillId="0" borderId="10" xfId="0" applyNumberFormat="1" applyFont="1" applyBorder="1" applyAlignment="1">
      <alignment horizontal="left"/>
    </xf>
    <xf numFmtId="0" fontId="18" fillId="0" borderId="10" xfId="0" applyFont="1" applyFill="1" applyBorder="1" applyAlignment="1">
      <alignment horizontal="left" wrapText="1"/>
    </xf>
    <xf numFmtId="0" fontId="18" fillId="0" borderId="12" xfId="0" applyFont="1" applyBorder="1" applyAlignment="1">
      <alignment horizontal="left"/>
    </xf>
    <xf numFmtId="0" fontId="18" fillId="0" borderId="12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0" fontId="18" fillId="0" borderId="12" xfId="0" applyNumberFormat="1" applyFont="1" applyBorder="1" applyAlignment="1">
      <alignment horizontal="left"/>
    </xf>
    <xf numFmtId="1" fontId="18" fillId="0" borderId="12" xfId="0" applyNumberFormat="1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18" fillId="0" borderId="14" xfId="0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1" fontId="18" fillId="0" borderId="13" xfId="0" applyNumberFormat="1" applyFont="1" applyBorder="1" applyAlignment="1">
      <alignment horizontal="left"/>
    </xf>
    <xf numFmtId="0" fontId="18" fillId="0" borderId="13" xfId="0" applyNumberFormat="1" applyFont="1" applyBorder="1" applyAlignment="1">
      <alignment horizontal="left"/>
    </xf>
    <xf numFmtId="1" fontId="18" fillId="0" borderId="0" xfId="0" applyNumberFormat="1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185710520847443E-2"/>
          <c:y val="6.8156615116477748E-2"/>
          <c:w val="0.83474718765290934"/>
          <c:h val="0.7171521747591646"/>
        </c:manualLayout>
      </c:layout>
      <c:lineChart>
        <c:grouping val="standard"/>
        <c:varyColors val="0"/>
        <c:ser>
          <c:idx val="0"/>
          <c:order val="0"/>
          <c:tx>
            <c:v>Wheatflour (GB)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5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'Comp. food prices GB-WestAfrica'!$I$486:$I$606</c:f>
              <c:numCache>
                <c:formatCode>0.00</c:formatCode>
                <c:ptCount val="121"/>
                <c:pt idx="0">
                  <c:v>3.5293292600129043</c:v>
                </c:pt>
                <c:pt idx="1">
                  <c:v>3.4558686420831872</c:v>
                </c:pt>
                <c:pt idx="2">
                  <c:v>3.0720615213406561</c:v>
                </c:pt>
                <c:pt idx="3">
                  <c:v>3.7953621768460026</c:v>
                </c:pt>
                <c:pt idx="4">
                  <c:v>3.0505528654803338</c:v>
                </c:pt>
                <c:pt idx="5">
                  <c:v>3.1062643841457218</c:v>
                </c:pt>
                <c:pt idx="6">
                  <c:v>2.7474874556781459</c:v>
                </c:pt>
                <c:pt idx="7">
                  <c:v>3.1746228616688938</c:v>
                </c:pt>
                <c:pt idx="8">
                  <c:v>2.5425508317505767</c:v>
                </c:pt>
                <c:pt idx="9">
                  <c:v>2.6203236523186937</c:v>
                </c:pt>
                <c:pt idx="10">
                  <c:v>2.3599226464278154</c:v>
                </c:pt>
                <c:pt idx="11">
                  <c:v>2.475040703051941</c:v>
                </c:pt>
                <c:pt idx="12">
                  <c:v>3.0890044099415053</c:v>
                </c:pt>
                <c:pt idx="13">
                  <c:v>4.4358171166940368</c:v>
                </c:pt>
                <c:pt idx="14">
                  <c:v>4.7198444406406983</c:v>
                </c:pt>
                <c:pt idx="15">
                  <c:v>3.5006086086454227</c:v>
                </c:pt>
                <c:pt idx="16">
                  <c:v>4.4855936113243864</c:v>
                </c:pt>
                <c:pt idx="17">
                  <c:v>4.4869439782214169</c:v>
                </c:pt>
                <c:pt idx="18">
                  <c:v>5.0667664930362744</c:v>
                </c:pt>
                <c:pt idx="19">
                  <c:v>4.8467328635013507</c:v>
                </c:pt>
                <c:pt idx="20">
                  <c:v>2.9562034935420867</c:v>
                </c:pt>
                <c:pt idx="21">
                  <c:v>2.779215911127499</c:v>
                </c:pt>
                <c:pt idx="22">
                  <c:v>2.2923439236934042</c:v>
                </c:pt>
                <c:pt idx="23">
                  <c:v>1.7823787375423963</c:v>
                </c:pt>
                <c:pt idx="24">
                  <c:v>2.7987778550678422</c:v>
                </c:pt>
                <c:pt idx="25">
                  <c:v>2.3737662802270232</c:v>
                </c:pt>
                <c:pt idx="26">
                  <c:v>1.7570510105935104</c:v>
                </c:pt>
                <c:pt idx="27">
                  <c:v>1.7295285234395725</c:v>
                </c:pt>
                <c:pt idx="28">
                  <c:v>2.4187910314595067</c:v>
                </c:pt>
                <c:pt idx="29">
                  <c:v>5.16796938011798</c:v>
                </c:pt>
                <c:pt idx="30">
                  <c:v>5.8894572255783162</c:v>
                </c:pt>
                <c:pt idx="31">
                  <c:v>4.370868984218709</c:v>
                </c:pt>
                <c:pt idx="32">
                  <c:v>2.6954679928887466</c:v>
                </c:pt>
                <c:pt idx="33">
                  <c:v>2.7051431774496639</c:v>
                </c:pt>
                <c:pt idx="34">
                  <c:v>3.0669661295604809</c:v>
                </c:pt>
                <c:pt idx="35">
                  <c:v>2.1946900769855224</c:v>
                </c:pt>
                <c:pt idx="36">
                  <c:v>2.4587813513322634</c:v>
                </c:pt>
                <c:pt idx="37">
                  <c:v>2.1921522889599236</c:v>
                </c:pt>
                <c:pt idx="38">
                  <c:v>2.0358121731572054</c:v>
                </c:pt>
                <c:pt idx="39">
                  <c:v>1.8242224502009818</c:v>
                </c:pt>
                <c:pt idx="40">
                  <c:v>2.2685749103759418</c:v>
                </c:pt>
                <c:pt idx="41">
                  <c:v>2.2132296781512135</c:v>
                </c:pt>
                <c:pt idx="42">
                  <c:v>2.2227137106658654</c:v>
                </c:pt>
                <c:pt idx="43">
                  <c:v>2.3211827030128132</c:v>
                </c:pt>
                <c:pt idx="44">
                  <c:v>2.2008394187382074</c:v>
                </c:pt>
                <c:pt idx="45">
                  <c:v>2.8638814112738005</c:v>
                </c:pt>
                <c:pt idx="46">
                  <c:v>2.9453593839593828</c:v>
                </c:pt>
                <c:pt idx="47">
                  <c:v>2.3343438414931899</c:v>
                </c:pt>
                <c:pt idx="48">
                  <c:v>3.0749629166599308</c:v>
                </c:pt>
                <c:pt idx="49">
                  <c:v>3.0339604388294803</c:v>
                </c:pt>
                <c:pt idx="50">
                  <c:v>1.9239797775569203</c:v>
                </c:pt>
                <c:pt idx="51">
                  <c:v>2.0799229329552387</c:v>
                </c:pt>
                <c:pt idx="52">
                  <c:v>1.6228304914210208</c:v>
                </c:pt>
                <c:pt idx="53">
                  <c:v>1.9397204050159238</c:v>
                </c:pt>
                <c:pt idx="54">
                  <c:v>2.4172990977019913</c:v>
                </c:pt>
                <c:pt idx="55">
                  <c:v>2.403751979830572</c:v>
                </c:pt>
                <c:pt idx="58">
                  <c:v>2.1410767175910399</c:v>
                </c:pt>
                <c:pt idx="59">
                  <c:v>2.3346333180767118</c:v>
                </c:pt>
                <c:pt idx="60">
                  <c:v>3.3206509784796947</c:v>
                </c:pt>
                <c:pt idx="61">
                  <c:v>3.1796236526432113</c:v>
                </c:pt>
                <c:pt idx="62">
                  <c:v>1.8812206377693066</c:v>
                </c:pt>
                <c:pt idx="63">
                  <c:v>1.5986057475419497</c:v>
                </c:pt>
                <c:pt idx="64">
                  <c:v>1.4999456011686532</c:v>
                </c:pt>
                <c:pt idx="65">
                  <c:v>1.81022444719131</c:v>
                </c:pt>
                <c:pt idx="66">
                  <c:v>2.7691594917221347</c:v>
                </c:pt>
                <c:pt idx="67">
                  <c:v>2.2764650918936806</c:v>
                </c:pt>
                <c:pt idx="68">
                  <c:v>2.3171033314972878</c:v>
                </c:pt>
                <c:pt idx="69">
                  <c:v>2.69451127157935</c:v>
                </c:pt>
                <c:pt idx="70">
                  <c:v>2.9637336495268469</c:v>
                </c:pt>
                <c:pt idx="71">
                  <c:v>3.0214681074608039</c:v>
                </c:pt>
                <c:pt idx="72">
                  <c:v>2.8748567345964613</c:v>
                </c:pt>
                <c:pt idx="73">
                  <c:v>3.0754241956924933</c:v>
                </c:pt>
                <c:pt idx="74">
                  <c:v>2.3413784603887047</c:v>
                </c:pt>
                <c:pt idx="75">
                  <c:v>2.1869149270667574</c:v>
                </c:pt>
                <c:pt idx="76">
                  <c:v>2.9923853389123507</c:v>
                </c:pt>
                <c:pt idx="77">
                  <c:v>3.8642586076754828</c:v>
                </c:pt>
                <c:pt idx="78">
                  <c:v>2.968170713162622</c:v>
                </c:pt>
                <c:pt idx="79">
                  <c:v>2.3172493136055601</c:v>
                </c:pt>
                <c:pt idx="80">
                  <c:v>2.3674580849314979</c:v>
                </c:pt>
                <c:pt idx="81">
                  <c:v>2.2908979109425558</c:v>
                </c:pt>
                <c:pt idx="82">
                  <c:v>2.3288715607306423</c:v>
                </c:pt>
                <c:pt idx="83">
                  <c:v>2.8119293286202121</c:v>
                </c:pt>
                <c:pt idx="84">
                  <c:v>3.0743910267448435</c:v>
                </c:pt>
                <c:pt idx="85">
                  <c:v>3.4020658211355599</c:v>
                </c:pt>
                <c:pt idx="86">
                  <c:v>3.2374786796347781</c:v>
                </c:pt>
                <c:pt idx="87">
                  <c:v>3.9502814974972975</c:v>
                </c:pt>
                <c:pt idx="88">
                  <c:v>3.7725261431500652</c:v>
                </c:pt>
                <c:pt idx="89">
                  <c:v>2.785342487448784</c:v>
                </c:pt>
                <c:pt idx="90">
                  <c:v>3.0898725421475621</c:v>
                </c:pt>
                <c:pt idx="91">
                  <c:v>3.5196615751441631</c:v>
                </c:pt>
                <c:pt idx="92">
                  <c:v>3.8674479364440373</c:v>
                </c:pt>
                <c:pt idx="93">
                  <c:v>3.6641663301432339</c:v>
                </c:pt>
                <c:pt idx="94">
                  <c:v>3.8707908553941555</c:v>
                </c:pt>
                <c:pt idx="95">
                  <c:v>3.6346210004085688</c:v>
                </c:pt>
                <c:pt idx="96">
                  <c:v>3.0384935248713436</c:v>
                </c:pt>
                <c:pt idx="97">
                  <c:v>3.386994132797589</c:v>
                </c:pt>
                <c:pt idx="98">
                  <c:v>3.3212819621071521</c:v>
                </c:pt>
                <c:pt idx="99">
                  <c:v>2.7075003835714662</c:v>
                </c:pt>
                <c:pt idx="100">
                  <c:v>2.84769769518714</c:v>
                </c:pt>
                <c:pt idx="101">
                  <c:v>3.6020453667884751</c:v>
                </c:pt>
                <c:pt idx="102">
                  <c:v>3.7336930645355926</c:v>
                </c:pt>
                <c:pt idx="103">
                  <c:v>4.0134404520358293</c:v>
                </c:pt>
                <c:pt idx="104">
                  <c:v>3.5133775563524359</c:v>
                </c:pt>
                <c:pt idx="105">
                  <c:v>3.0407124349481416</c:v>
                </c:pt>
                <c:pt idx="106">
                  <c:v>2.4156776340693189</c:v>
                </c:pt>
                <c:pt idx="107">
                  <c:v>2.9783392352631721</c:v>
                </c:pt>
                <c:pt idx="108">
                  <c:v>3.1176946721020911</c:v>
                </c:pt>
                <c:pt idx="109">
                  <c:v>3.4833477955372829</c:v>
                </c:pt>
                <c:pt idx="110">
                  <c:v>3.7842429041687073</c:v>
                </c:pt>
                <c:pt idx="111">
                  <c:v>3.3360779200837536</c:v>
                </c:pt>
                <c:pt idx="112">
                  <c:v>3.2469491797897514</c:v>
                </c:pt>
                <c:pt idx="113">
                  <c:v>3.5770335570177698</c:v>
                </c:pt>
                <c:pt idx="114">
                  <c:v>3.617343228324907</c:v>
                </c:pt>
                <c:pt idx="115">
                  <c:v>5.4055264211338905</c:v>
                </c:pt>
                <c:pt idx="116">
                  <c:v>5.1445445450254716</c:v>
                </c:pt>
                <c:pt idx="117">
                  <c:v>4.0174398300857037</c:v>
                </c:pt>
                <c:pt idx="118">
                  <c:v>3.9881515048577549</c:v>
                </c:pt>
                <c:pt idx="119">
                  <c:v>5.0676532547619439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3-497A-B9E0-E56958F052BF}"/>
            </c:ext>
          </c:extLst>
        </c:ser>
        <c:ser>
          <c:idx val="1"/>
          <c:order val="1"/>
          <c:tx>
            <c:v>Rice (GB)</c:v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GB-WestAfrica'!$I$365:$I$485</c:f>
              <c:numCache>
                <c:formatCode>0.00</c:formatCode>
                <c:ptCount val="121"/>
                <c:pt idx="0">
                  <c:v>5.0226693995207299</c:v>
                </c:pt>
                <c:pt idx="1">
                  <c:v>5.0226693995207299</c:v>
                </c:pt>
                <c:pt idx="2">
                  <c:v>5.0226693995207299</c:v>
                </c:pt>
                <c:pt idx="3">
                  <c:v>5.0226693995207299</c:v>
                </c:pt>
                <c:pt idx="4">
                  <c:v>5.0226693995207299</c:v>
                </c:pt>
                <c:pt idx="5">
                  <c:v>5.8597828422499552</c:v>
                </c:pt>
                <c:pt idx="6">
                  <c:v>5.0226693995207299</c:v>
                </c:pt>
                <c:pt idx="7">
                  <c:v>2.5113359066075209</c:v>
                </c:pt>
                <c:pt idx="8">
                  <c:v>2.5113359066075209</c:v>
                </c:pt>
                <c:pt idx="9">
                  <c:v>3.9140280881071212</c:v>
                </c:pt>
                <c:pt idx="10">
                  <c:v>3.9140280881071212</c:v>
                </c:pt>
                <c:pt idx="11">
                  <c:v>3.9140280881071212</c:v>
                </c:pt>
                <c:pt idx="12">
                  <c:v>3.9140280881071212</c:v>
                </c:pt>
                <c:pt idx="13">
                  <c:v>4.0738497840460806</c:v>
                </c:pt>
                <c:pt idx="14">
                  <c:v>4.37601654195044</c:v>
                </c:pt>
                <c:pt idx="15">
                  <c:v>4.5195301768447971</c:v>
                </c:pt>
                <c:pt idx="16">
                  <c:v>6.2570044315187987</c:v>
                </c:pt>
                <c:pt idx="17">
                  <c:v>6.2570044315187987</c:v>
                </c:pt>
                <c:pt idx="18">
                  <c:v>5.9452795114768087</c:v>
                </c:pt>
                <c:pt idx="19">
                  <c:v>5.1557703578476142</c:v>
                </c:pt>
                <c:pt idx="20">
                  <c:v>5.1557703578476142</c:v>
                </c:pt>
                <c:pt idx="21">
                  <c:v>5.1557703578476142</c:v>
                </c:pt>
                <c:pt idx="22">
                  <c:v>5.1557703578476142</c:v>
                </c:pt>
                <c:pt idx="23">
                  <c:v>5.1557703578476142</c:v>
                </c:pt>
                <c:pt idx="24">
                  <c:v>4.9778374277473816</c:v>
                </c:pt>
                <c:pt idx="25">
                  <c:v>4.2408615538533381</c:v>
                </c:pt>
                <c:pt idx="26">
                  <c:v>4.2408615538533381</c:v>
                </c:pt>
                <c:pt idx="27">
                  <c:v>4.1325979188991067</c:v>
                </c:pt>
                <c:pt idx="28">
                  <c:v>4.0562380089131418</c:v>
                </c:pt>
                <c:pt idx="29">
                  <c:v>4.0562380089131418</c:v>
                </c:pt>
                <c:pt idx="30">
                  <c:v>4.3274335179829295</c:v>
                </c:pt>
                <c:pt idx="31">
                  <c:v>4.5683296977596557</c:v>
                </c:pt>
                <c:pt idx="32">
                  <c:v>4.5683296977596557</c:v>
                </c:pt>
                <c:pt idx="33">
                  <c:v>4.5683296977596557</c:v>
                </c:pt>
                <c:pt idx="34">
                  <c:v>3.9908037242503345</c:v>
                </c:pt>
                <c:pt idx="35">
                  <c:v>3.9058672482967096</c:v>
                </c:pt>
                <c:pt idx="36">
                  <c:v>3.8170663076015483</c:v>
                </c:pt>
                <c:pt idx="37">
                  <c:v>3.8170663076015483</c:v>
                </c:pt>
                <c:pt idx="38">
                  <c:v>3.8170663076015483</c:v>
                </c:pt>
                <c:pt idx="39">
                  <c:v>3.8170663076015483</c:v>
                </c:pt>
                <c:pt idx="40">
                  <c:v>3.8170663076015483</c:v>
                </c:pt>
                <c:pt idx="41">
                  <c:v>3.8170663076015483</c:v>
                </c:pt>
                <c:pt idx="42">
                  <c:v>3.8170663076015483</c:v>
                </c:pt>
                <c:pt idx="43">
                  <c:v>3.8170663076015483</c:v>
                </c:pt>
                <c:pt idx="44">
                  <c:v>3.9484608520415736</c:v>
                </c:pt>
                <c:pt idx="45">
                  <c:v>3.8170663076015483</c:v>
                </c:pt>
                <c:pt idx="46">
                  <c:v>3.8170663076015483</c:v>
                </c:pt>
                <c:pt idx="47">
                  <c:v>3.8170663076015483</c:v>
                </c:pt>
                <c:pt idx="48">
                  <c:v>3.8170663076015483</c:v>
                </c:pt>
                <c:pt idx="49">
                  <c:v>3.6744569214395399</c:v>
                </c:pt>
                <c:pt idx="50">
                  <c:v>3.8170663076015483</c:v>
                </c:pt>
                <c:pt idx="51">
                  <c:v>3.8170663076015483</c:v>
                </c:pt>
                <c:pt idx="52">
                  <c:v>3.8170663076015483</c:v>
                </c:pt>
                <c:pt idx="53">
                  <c:v>3.8170663076015483</c:v>
                </c:pt>
                <c:pt idx="54">
                  <c:v>3.8170663076015483</c:v>
                </c:pt>
                <c:pt idx="55">
                  <c:v>3.8170663076015483</c:v>
                </c:pt>
                <c:pt idx="56">
                  <c:v>3.8170663076015483</c:v>
                </c:pt>
                <c:pt idx="57">
                  <c:v>4.1257480354181757</c:v>
                </c:pt>
                <c:pt idx="58">
                  <c:v>3.8170663076015483</c:v>
                </c:pt>
                <c:pt idx="59">
                  <c:v>4.2989630620828159</c:v>
                </c:pt>
                <c:pt idx="60">
                  <c:v>4.2989630620828159</c:v>
                </c:pt>
                <c:pt idx="61">
                  <c:v>3.9307146151448493</c:v>
                </c:pt>
                <c:pt idx="62">
                  <c:v>4.2989630620828159</c:v>
                </c:pt>
                <c:pt idx="63">
                  <c:v>4.2989630620828159</c:v>
                </c:pt>
                <c:pt idx="64">
                  <c:v>4.080942820865082</c:v>
                </c:pt>
                <c:pt idx="65">
                  <c:v>4.2989630620828159</c:v>
                </c:pt>
                <c:pt idx="66">
                  <c:v>3.7928011858569275</c:v>
                </c:pt>
                <c:pt idx="67">
                  <c:v>4.2712582043033818</c:v>
                </c:pt>
                <c:pt idx="68">
                  <c:v>4.2989630620828159</c:v>
                </c:pt>
                <c:pt idx="69">
                  <c:v>4.2989630620828159</c:v>
                </c:pt>
                <c:pt idx="70">
                  <c:v>4.2989630620828159</c:v>
                </c:pt>
                <c:pt idx="71">
                  <c:v>4.2989630620828159</c:v>
                </c:pt>
                <c:pt idx="72">
                  <c:v>4.2712582043033818</c:v>
                </c:pt>
                <c:pt idx="73">
                  <c:v>3.9908037242503345</c:v>
                </c:pt>
                <c:pt idx="74">
                  <c:v>3.4477379359764431</c:v>
                </c:pt>
                <c:pt idx="75">
                  <c:v>3.3076049428807011</c:v>
                </c:pt>
                <c:pt idx="76">
                  <c:v>2.7954364416228321</c:v>
                </c:pt>
                <c:pt idx="77">
                  <c:v>3.7018028038379063</c:v>
                </c:pt>
                <c:pt idx="78">
                  <c:v>3.3076049428807011</c:v>
                </c:pt>
                <c:pt idx="79">
                  <c:v>3.4120891077146407</c:v>
                </c:pt>
                <c:pt idx="80">
                  <c:v>3.3016912766663773</c:v>
                </c:pt>
                <c:pt idx="81">
                  <c:v>3.4120891077146407</c:v>
                </c:pt>
                <c:pt idx="82">
                  <c:v>2.5113359066075209</c:v>
                </c:pt>
                <c:pt idx="83">
                  <c:v>3.1000887659722403</c:v>
                </c:pt>
                <c:pt idx="84">
                  <c:v>3.1000887659722403</c:v>
                </c:pt>
                <c:pt idx="85">
                  <c:v>3.0759504571813157</c:v>
                </c:pt>
                <c:pt idx="86">
                  <c:v>3.1435940436879672</c:v>
                </c:pt>
                <c:pt idx="87">
                  <c:v>2.8405578111564025</c:v>
                </c:pt>
                <c:pt idx="88">
                  <c:v>3.1000887659722403</c:v>
                </c:pt>
                <c:pt idx="89">
                  <c:v>2.1606399376881211</c:v>
                </c:pt>
                <c:pt idx="90">
                  <c:v>2.1606399376881211</c:v>
                </c:pt>
                <c:pt idx="91">
                  <c:v>2.2597650444924424</c:v>
                </c:pt>
                <c:pt idx="92">
                  <c:v>2.7808411260469765</c:v>
                </c:pt>
                <c:pt idx="93">
                  <c:v>2.566560678545553</c:v>
                </c:pt>
                <c:pt idx="94">
                  <c:v>2.1418268760770971</c:v>
                </c:pt>
                <c:pt idx="95">
                  <c:v>2.2645313890218208</c:v>
                </c:pt>
                <c:pt idx="96">
                  <c:v>2.9729393551341472</c:v>
                </c:pt>
                <c:pt idx="97">
                  <c:v>2.5113359066075209</c:v>
                </c:pt>
                <c:pt idx="98">
                  <c:v>2.9678098165366364</c:v>
                </c:pt>
                <c:pt idx="99">
                  <c:v>3.4360685184530384</c:v>
                </c:pt>
                <c:pt idx="100">
                  <c:v>6.197943511066784</c:v>
                </c:pt>
                <c:pt idx="101">
                  <c:v>5.2747566482550106</c:v>
                </c:pt>
                <c:pt idx="102">
                  <c:v>4.7473973675723169</c:v>
                </c:pt>
                <c:pt idx="103">
                  <c:v>4.7911503792245504</c:v>
                </c:pt>
                <c:pt idx="104">
                  <c:v>3.797577051213449</c:v>
                </c:pt>
                <c:pt idx="105">
                  <c:v>3.7839818144277064</c:v>
                </c:pt>
                <c:pt idx="106">
                  <c:v>3.2565669095876975</c:v>
                </c:pt>
                <c:pt idx="107">
                  <c:v>3.283225900319708</c:v>
                </c:pt>
                <c:pt idx="108">
                  <c:v>3.1957904047610226</c:v>
                </c:pt>
                <c:pt idx="109">
                  <c:v>3.1957904047610226</c:v>
                </c:pt>
                <c:pt idx="110">
                  <c:v>3.1957904047610226</c:v>
                </c:pt>
                <c:pt idx="111">
                  <c:v>3.1957904047610226</c:v>
                </c:pt>
                <c:pt idx="112">
                  <c:v>3.1957904047610226</c:v>
                </c:pt>
                <c:pt idx="113">
                  <c:v>3.2123962220064337</c:v>
                </c:pt>
                <c:pt idx="114">
                  <c:v>3.1957904047610226</c:v>
                </c:pt>
                <c:pt idx="115">
                  <c:v>4.5271062807751337</c:v>
                </c:pt>
                <c:pt idx="116">
                  <c:v>4.0994808562473519</c:v>
                </c:pt>
                <c:pt idx="117">
                  <c:v>2.9307473104400694</c:v>
                </c:pt>
                <c:pt idx="118">
                  <c:v>2.6149773744611435</c:v>
                </c:pt>
                <c:pt idx="119">
                  <c:v>3.4251197865087439</c:v>
                </c:pt>
                <c:pt idx="120">
                  <c:v>4.8833797177525842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3-497A-B9E0-E56958F052BF}"/>
            </c:ext>
          </c:extLst>
        </c:ser>
        <c:ser>
          <c:idx val="5"/>
          <c:order val="2"/>
          <c:tx>
            <c:v>Rice Sherbo (SL)</c:v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GB-WestAfrica'!$P$2:$P$122</c:f>
              <c:numCache>
                <c:formatCode>0.00</c:formatCode>
                <c:ptCount val="121"/>
                <c:pt idx="8">
                  <c:v>0.85501094167590508</c:v>
                </c:pt>
                <c:pt idx="9">
                  <c:v>0.87054443230815448</c:v>
                </c:pt>
                <c:pt idx="10">
                  <c:v>0.73221695749849225</c:v>
                </c:pt>
                <c:pt idx="45">
                  <c:v>1.1772396439559834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3-497A-B9E0-E56958F052BF}"/>
            </c:ext>
          </c:extLst>
        </c:ser>
        <c:ser>
          <c:idx val="7"/>
          <c:order val="3"/>
          <c:tx>
            <c:v>Rice Cape Castle (GC)</c:v>
          </c:tx>
          <c:spPr>
            <a:ln w="0">
              <a:noFill/>
            </a:ln>
          </c:spPr>
          <c:marker>
            <c:symbol val="diamond"/>
            <c:size val="12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</c:spPr>
          </c:marker>
          <c:dPt>
            <c:idx val="43"/>
            <c:marker>
              <c:symbol val="diamond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3-97F3-497A-B9E0-E56958F052BF}"/>
              </c:ext>
            </c:extLst>
          </c:dPt>
          <c:dPt>
            <c:idx val="44"/>
            <c:marker>
              <c:symbol val="diamond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4-97F3-497A-B9E0-E56958F052BF}"/>
              </c:ext>
            </c:extLst>
          </c:dPt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GB-WestAfrica'!$R$2:$R$122</c:f>
              <c:numCache>
                <c:formatCode>0.00</c:formatCode>
                <c:ptCount val="121"/>
                <c:pt idx="43">
                  <c:v>3.6357271173719083</c:v>
                </c:pt>
                <c:pt idx="44">
                  <c:v>3.3492579300368055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7F3-497A-B9E0-E56958F052BF}"/>
            </c:ext>
          </c:extLst>
        </c:ser>
        <c:ser>
          <c:idx val="10"/>
          <c:order val="4"/>
          <c:tx>
            <c:v>Rice MCC (Windward)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  <a:ln w="0"/>
            </c:spPr>
          </c:marker>
          <c:val>
            <c:numRef>
              <c:f>'Comp. food prices GB-WestAfrica'!$N$2:$N$117</c:f>
              <c:numCache>
                <c:formatCode>0.00</c:formatCode>
                <c:ptCount val="116"/>
                <c:pt idx="66" formatCode="General">
                  <c:v>0.85484074186682879</c:v>
                </c:pt>
                <c:pt idx="74" formatCode="General">
                  <c:v>0.72289110770596343</c:v>
                </c:pt>
                <c:pt idx="75" formatCode="General">
                  <c:v>0.69</c:v>
                </c:pt>
                <c:pt idx="85" formatCode="General">
                  <c:v>0.54614825174825177</c:v>
                </c:pt>
                <c:pt idx="87" formatCode="General">
                  <c:v>0.64598180314309339</c:v>
                </c:pt>
                <c:pt idx="97" formatCode="General">
                  <c:v>1.1263686330075524</c:v>
                </c:pt>
                <c:pt idx="105" formatCode="General">
                  <c:v>0.94606844787396516</c:v>
                </c:pt>
                <c:pt idx="109" formatCode="General">
                  <c:v>1.58</c:v>
                </c:pt>
                <c:pt idx="113" formatCode="General">
                  <c:v>1.174218741258741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7F3-497A-B9E0-E56958F05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24992"/>
        <c:axId val="101526144"/>
      </c:lineChart>
      <c:catAx>
        <c:axId val="1015249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1526144"/>
        <c:crosses val="autoZero"/>
        <c:auto val="1"/>
        <c:lblAlgn val="ctr"/>
        <c:lblOffset val="100"/>
        <c:tickLblSkip val="10"/>
        <c:noMultiLvlLbl val="0"/>
      </c:catAx>
      <c:valAx>
        <c:axId val="101526144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crossAx val="101524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694443036526691E-2"/>
          <c:y val="0.90090567197522742"/>
          <c:w val="0.89999992467191658"/>
          <c:h val="4.020169005892403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185710520847443E-2"/>
          <c:y val="6.8156615116477748E-2"/>
          <c:w val="0.84431385424424799"/>
          <c:h val="0.7171521747591646"/>
        </c:manualLayout>
      </c:layout>
      <c:lineChart>
        <c:grouping val="standard"/>
        <c:varyColors val="0"/>
        <c:ser>
          <c:idx val="0"/>
          <c:order val="0"/>
          <c:tx>
            <c:v>Barley (GB)</c:v>
          </c:tx>
          <c:spPr>
            <a:ln w="31750">
              <a:solidFill>
                <a:schemeClr val="tx1"/>
              </a:solidFill>
              <a:prstDash val="solid"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GB-WestAfrica'!$I$2:$I$122</c:f>
              <c:numCache>
                <c:formatCode>0.00</c:formatCode>
                <c:ptCount val="121"/>
                <c:pt idx="0">
                  <c:v>0.61726732087060654</c:v>
                </c:pt>
                <c:pt idx="1">
                  <c:v>0.72389994779684907</c:v>
                </c:pt>
                <c:pt idx="2">
                  <c:v>0.8481132608406452</c:v>
                </c:pt>
                <c:pt idx="3">
                  <c:v>0.71729858408917457</c:v>
                </c:pt>
                <c:pt idx="4">
                  <c:v>0.75237674499845109</c:v>
                </c:pt>
                <c:pt idx="5">
                  <c:v>0.75005848927177732</c:v>
                </c:pt>
                <c:pt idx="6">
                  <c:v>0.77369766933278306</c:v>
                </c:pt>
                <c:pt idx="7">
                  <c:v>0.67336073011253195</c:v>
                </c:pt>
                <c:pt idx="8">
                  <c:v>0.60035442502121961</c:v>
                </c:pt>
                <c:pt idx="9">
                  <c:v>0.52709678750616051</c:v>
                </c:pt>
                <c:pt idx="10">
                  <c:v>0.49191463197202462</c:v>
                </c:pt>
                <c:pt idx="11">
                  <c:v>0.4672321246884355</c:v>
                </c:pt>
                <c:pt idx="12">
                  <c:v>0.6163069834686864</c:v>
                </c:pt>
                <c:pt idx="13">
                  <c:v>0.8977487037209847</c:v>
                </c:pt>
                <c:pt idx="14">
                  <c:v>0.76314739371304052</c:v>
                </c:pt>
                <c:pt idx="15">
                  <c:v>0.69259138218211724</c:v>
                </c:pt>
                <c:pt idx="16">
                  <c:v>0.74214317975785904</c:v>
                </c:pt>
                <c:pt idx="17">
                  <c:v>0.80674867552190621</c:v>
                </c:pt>
                <c:pt idx="18">
                  <c:v>0.9472435012115471</c:v>
                </c:pt>
                <c:pt idx="19">
                  <c:v>0.98497887001968631</c:v>
                </c:pt>
                <c:pt idx="20">
                  <c:v>0.73912805632096634</c:v>
                </c:pt>
                <c:pt idx="21">
                  <c:v>0.62967775541590554</c:v>
                </c:pt>
                <c:pt idx="22">
                  <c:v>0.64854357121425821</c:v>
                </c:pt>
                <c:pt idx="23">
                  <c:v>0.58397909688665139</c:v>
                </c:pt>
                <c:pt idx="24">
                  <c:v>0.62436441055400771</c:v>
                </c:pt>
                <c:pt idx="25">
                  <c:v>0.57005405472626025</c:v>
                </c:pt>
                <c:pt idx="26">
                  <c:v>0.67165390745366049</c:v>
                </c:pt>
                <c:pt idx="27">
                  <c:v>0.70830386479690732</c:v>
                </c:pt>
                <c:pt idx="28">
                  <c:v>0.7968354447749656</c:v>
                </c:pt>
                <c:pt idx="29">
                  <c:v>0.92754952490989384</c:v>
                </c:pt>
                <c:pt idx="30">
                  <c:v>1.0000609120582602</c:v>
                </c:pt>
                <c:pt idx="31">
                  <c:v>0.90145235386672051</c:v>
                </c:pt>
                <c:pt idx="32">
                  <c:v>0.7606620626934345</c:v>
                </c:pt>
                <c:pt idx="33">
                  <c:v>0.70125682484254537</c:v>
                </c:pt>
                <c:pt idx="34">
                  <c:v>0.82365783030673279</c:v>
                </c:pt>
                <c:pt idx="35">
                  <c:v>0.84341083596559085</c:v>
                </c:pt>
                <c:pt idx="36">
                  <c:v>0.7581112852538997</c:v>
                </c:pt>
                <c:pt idx="37">
                  <c:v>0.7149246762091801</c:v>
                </c:pt>
                <c:pt idx="38">
                  <c:v>0.66646071069419111</c:v>
                </c:pt>
                <c:pt idx="39">
                  <c:v>0.78149065278745078</c:v>
                </c:pt>
                <c:pt idx="40">
                  <c:v>0.92968255501582941</c:v>
                </c:pt>
                <c:pt idx="41">
                  <c:v>0.79880765864648018</c:v>
                </c:pt>
                <c:pt idx="42">
                  <c:v>0.64250345178652524</c:v>
                </c:pt>
                <c:pt idx="43">
                  <c:v>0.66771617076908585</c:v>
                </c:pt>
                <c:pt idx="44">
                  <c:v>0.82193160761952722</c:v>
                </c:pt>
                <c:pt idx="45">
                  <c:v>0.79975320728840671</c:v>
                </c:pt>
                <c:pt idx="46">
                  <c:v>0.80303330530724093</c:v>
                </c:pt>
                <c:pt idx="47">
                  <c:v>0.86882540408832543</c:v>
                </c:pt>
                <c:pt idx="48">
                  <c:v>1.1279647585901516</c:v>
                </c:pt>
                <c:pt idx="49">
                  <c:v>1.0111971340536805</c:v>
                </c:pt>
                <c:pt idx="50">
                  <c:v>0.73927737526904891</c:v>
                </c:pt>
                <c:pt idx="51">
                  <c:v>0.74807645789308042</c:v>
                </c:pt>
                <c:pt idx="52">
                  <c:v>0.70573597127744336</c:v>
                </c:pt>
                <c:pt idx="53">
                  <c:v>0.66620217409778482</c:v>
                </c:pt>
                <c:pt idx="54">
                  <c:v>0.66061431947183769</c:v>
                </c:pt>
                <c:pt idx="55">
                  <c:v>0.67330619010229298</c:v>
                </c:pt>
                <c:pt idx="56">
                  <c:v>0.71931127318237609</c:v>
                </c:pt>
                <c:pt idx="57">
                  <c:v>0.77747165685671227</c:v>
                </c:pt>
                <c:pt idx="58">
                  <c:v>0.74112343412147974</c:v>
                </c:pt>
                <c:pt idx="59">
                  <c:v>0.70499886239392839</c:v>
                </c:pt>
                <c:pt idx="60">
                  <c:v>0.85595019341437495</c:v>
                </c:pt>
                <c:pt idx="61">
                  <c:v>0.82474165281070144</c:v>
                </c:pt>
                <c:pt idx="62">
                  <c:v>0.83360209916268491</c:v>
                </c:pt>
                <c:pt idx="63">
                  <c:v>0.69002869879668949</c:v>
                </c:pt>
                <c:pt idx="64">
                  <c:v>0.63363253536220687</c:v>
                </c:pt>
                <c:pt idx="65">
                  <c:v>0.55975276164900845</c:v>
                </c:pt>
                <c:pt idx="66">
                  <c:v>0.55801965690286748</c:v>
                </c:pt>
                <c:pt idx="67">
                  <c:v>0.5538263495715946</c:v>
                </c:pt>
                <c:pt idx="68">
                  <c:v>0.65101077217099657</c:v>
                </c:pt>
                <c:pt idx="69">
                  <c:v>0.72639808368541625</c:v>
                </c:pt>
                <c:pt idx="70">
                  <c:v>0.65290797260583999</c:v>
                </c:pt>
                <c:pt idx="71">
                  <c:v>0.69722152675843996</c:v>
                </c:pt>
                <c:pt idx="72">
                  <c:v>0.72037448091849465</c:v>
                </c:pt>
                <c:pt idx="73">
                  <c:v>0.77135382800926711</c:v>
                </c:pt>
                <c:pt idx="74">
                  <c:v>0.74707171846980613</c:v>
                </c:pt>
                <c:pt idx="75">
                  <c:v>0.65010259518806912</c:v>
                </c:pt>
                <c:pt idx="76">
                  <c:v>0.74869986519559895</c:v>
                </c:pt>
                <c:pt idx="77">
                  <c:v>1.0636526812174303</c:v>
                </c:pt>
                <c:pt idx="78">
                  <c:v>0.95099251246406169</c:v>
                </c:pt>
                <c:pt idx="79">
                  <c:v>0.6943104461179278</c:v>
                </c:pt>
                <c:pt idx="80">
                  <c:v>0.69310478258767272</c:v>
                </c:pt>
                <c:pt idx="81">
                  <c:v>0.61666084522580589</c:v>
                </c:pt>
                <c:pt idx="82">
                  <c:v>0.74440496100872289</c:v>
                </c:pt>
                <c:pt idx="83">
                  <c:v>0.98904535416933992</c:v>
                </c:pt>
                <c:pt idx="84">
                  <c:v>0.94887131538168024</c:v>
                </c:pt>
                <c:pt idx="85">
                  <c:v>0.93468931363299335</c:v>
                </c:pt>
                <c:pt idx="86">
                  <c:v>0.96878546515075536</c:v>
                </c:pt>
                <c:pt idx="87">
                  <c:v>1.0845855258692036</c:v>
                </c:pt>
                <c:pt idx="88">
                  <c:v>0.93483700621195376</c:v>
                </c:pt>
                <c:pt idx="89">
                  <c:v>0.7464466810560948</c:v>
                </c:pt>
                <c:pt idx="90">
                  <c:v>0.7828367561906312</c:v>
                </c:pt>
                <c:pt idx="91">
                  <c:v>1.0357853281994545</c:v>
                </c:pt>
                <c:pt idx="92">
                  <c:v>1.0491789545103658</c:v>
                </c:pt>
                <c:pt idx="93">
                  <c:v>1.1792762586768202</c:v>
                </c:pt>
                <c:pt idx="94">
                  <c:v>1.2144774599916659</c:v>
                </c:pt>
                <c:pt idx="95">
                  <c:v>1.1307090459122271</c:v>
                </c:pt>
                <c:pt idx="96">
                  <c:v>0.92318180707521946</c:v>
                </c:pt>
                <c:pt idx="97">
                  <c:v>0.83771436502418484</c:v>
                </c:pt>
                <c:pt idx="98">
                  <c:v>0.92039616288260051</c:v>
                </c:pt>
                <c:pt idx="99">
                  <c:v>0.82725185501392273</c:v>
                </c:pt>
                <c:pt idx="100">
                  <c:v>0.74859655174299433</c:v>
                </c:pt>
                <c:pt idx="101">
                  <c:v>0.72868620183841659</c:v>
                </c:pt>
                <c:pt idx="102">
                  <c:v>0.94406610406397828</c:v>
                </c:pt>
                <c:pt idx="103">
                  <c:v>1.2703112004825405</c:v>
                </c:pt>
                <c:pt idx="104">
                  <c:v>1.2123855046342962</c:v>
                </c:pt>
                <c:pt idx="105">
                  <c:v>1.0554433442828381</c:v>
                </c:pt>
                <c:pt idx="106">
                  <c:v>1.0836781075915762</c:v>
                </c:pt>
                <c:pt idx="107">
                  <c:v>0.99298165463364396</c:v>
                </c:pt>
                <c:pt idx="108">
                  <c:v>0.98066919354593551</c:v>
                </c:pt>
                <c:pt idx="109">
                  <c:v>0.96059625362370316</c:v>
                </c:pt>
                <c:pt idx="110">
                  <c:v>1.0545265624160711</c:v>
                </c:pt>
                <c:pt idx="111">
                  <c:v>1.1062057429902123</c:v>
                </c:pt>
                <c:pt idx="112">
                  <c:v>1.2017777396078826</c:v>
                </c:pt>
                <c:pt idx="113">
                  <c:v>1.3853238100781513</c:v>
                </c:pt>
                <c:pt idx="114">
                  <c:v>1.4378283862416195</c:v>
                </c:pt>
                <c:pt idx="115">
                  <c:v>1.4678972142545308</c:v>
                </c:pt>
                <c:pt idx="116">
                  <c:v>1.5229007589034247</c:v>
                </c:pt>
                <c:pt idx="117">
                  <c:v>1.2643079662118533</c:v>
                </c:pt>
                <c:pt idx="118">
                  <c:v>1.2951738201563245</c:v>
                </c:pt>
                <c:pt idx="119">
                  <c:v>1.4464451277293686</c:v>
                </c:pt>
                <c:pt idx="120">
                  <c:v>2.4251003626751237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86-40F0-87FB-7B101360537F}"/>
            </c:ext>
          </c:extLst>
        </c:ser>
        <c:ser>
          <c:idx val="3"/>
          <c:order val="1"/>
          <c:tx>
            <c:v>Beans (GB)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4"/>
            <c:spPr>
              <a:noFill/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GB-WestAfrica'!$I$123:$I$243</c:f>
              <c:numCache>
                <c:formatCode>0.00</c:formatCode>
                <c:ptCount val="121"/>
                <c:pt idx="0">
                  <c:v>0.77490103685637879</c:v>
                </c:pt>
                <c:pt idx="1">
                  <c:v>0.76554448581661028</c:v>
                </c:pt>
                <c:pt idx="2">
                  <c:v>1.0183941743385541</c:v>
                </c:pt>
                <c:pt idx="3">
                  <c:v>0.82621854993348032</c:v>
                </c:pt>
                <c:pt idx="4">
                  <c:v>0.91207235798311914</c:v>
                </c:pt>
                <c:pt idx="5">
                  <c:v>1.2111508797356165</c:v>
                </c:pt>
                <c:pt idx="6">
                  <c:v>0.98816167875142746</c:v>
                </c:pt>
                <c:pt idx="7">
                  <c:v>0.87290726699219279</c:v>
                </c:pt>
                <c:pt idx="8">
                  <c:v>0.87864884737011684</c:v>
                </c:pt>
                <c:pt idx="9">
                  <c:v>0.60774435623157208</c:v>
                </c:pt>
                <c:pt idx="10">
                  <c:v>0.62450312079368697</c:v>
                </c:pt>
                <c:pt idx="11">
                  <c:v>0.65445990752072303</c:v>
                </c:pt>
                <c:pt idx="12">
                  <c:v>0.7822296181722016</c:v>
                </c:pt>
                <c:pt idx="13">
                  <c:v>0.97360563243593945</c:v>
                </c:pt>
                <c:pt idx="14">
                  <c:v>0.93935204788626092</c:v>
                </c:pt>
                <c:pt idx="15">
                  <c:v>1.0138703609549353</c:v>
                </c:pt>
                <c:pt idx="16">
                  <c:v>1.1142238321395581</c:v>
                </c:pt>
                <c:pt idx="17">
                  <c:v>0.95670044403972032</c:v>
                </c:pt>
                <c:pt idx="18">
                  <c:v>1.0793824238803404</c:v>
                </c:pt>
                <c:pt idx="19">
                  <c:v>1.0591440139027719</c:v>
                </c:pt>
                <c:pt idx="20">
                  <c:v>0.96730062065117928</c:v>
                </c:pt>
                <c:pt idx="21">
                  <c:v>0.6033825017115908</c:v>
                </c:pt>
                <c:pt idx="22">
                  <c:v>0.71407452012818984</c:v>
                </c:pt>
                <c:pt idx="23">
                  <c:v>0.71407452012818984</c:v>
                </c:pt>
                <c:pt idx="24">
                  <c:v>0.74452715590701324</c:v>
                </c:pt>
                <c:pt idx="25">
                  <c:v>0.72283019061519171</c:v>
                </c:pt>
                <c:pt idx="26">
                  <c:v>0.76917485765223093</c:v>
                </c:pt>
                <c:pt idx="27">
                  <c:v>0.78889191911765</c:v>
                </c:pt>
                <c:pt idx="28">
                  <c:v>0.92370645042495603</c:v>
                </c:pt>
                <c:pt idx="29">
                  <c:v>0.79681643062401886</c:v>
                </c:pt>
                <c:pt idx="30">
                  <c:v>0.88723894075875198</c:v>
                </c:pt>
                <c:pt idx="31">
                  <c:v>0.89753429095150061</c:v>
                </c:pt>
                <c:pt idx="32">
                  <c:v>0.84446249707165055</c:v>
                </c:pt>
                <c:pt idx="33">
                  <c:v>0.74137926785755148</c:v>
                </c:pt>
                <c:pt idx="34">
                  <c:v>0.92468887244655396</c:v>
                </c:pt>
                <c:pt idx="35">
                  <c:v>1.0173671328462137</c:v>
                </c:pt>
                <c:pt idx="36">
                  <c:v>0.88907831662133929</c:v>
                </c:pt>
                <c:pt idx="37">
                  <c:v>0.80000367933080663</c:v>
                </c:pt>
                <c:pt idx="38">
                  <c:v>0.76982816439584789</c:v>
                </c:pt>
                <c:pt idx="39">
                  <c:v>0.81785440095782747</c:v>
                </c:pt>
                <c:pt idx="40">
                  <c:v>1.0088358555784356</c:v>
                </c:pt>
                <c:pt idx="41">
                  <c:v>0.82313591003718034</c:v>
                </c:pt>
                <c:pt idx="42">
                  <c:v>0.68679807545004634</c:v>
                </c:pt>
                <c:pt idx="43">
                  <c:v>0.77717404919487876</c:v>
                </c:pt>
                <c:pt idx="44">
                  <c:v>0.92905350079900995</c:v>
                </c:pt>
                <c:pt idx="45">
                  <c:v>0.89355717887928243</c:v>
                </c:pt>
                <c:pt idx="46">
                  <c:v>0.92129042839313424</c:v>
                </c:pt>
                <c:pt idx="47">
                  <c:v>0.81030387109933866</c:v>
                </c:pt>
                <c:pt idx="48">
                  <c:v>0.98056538308124819</c:v>
                </c:pt>
                <c:pt idx="49">
                  <c:v>1.0074939882654574</c:v>
                </c:pt>
                <c:pt idx="50">
                  <c:v>0.88231163990140782</c:v>
                </c:pt>
                <c:pt idx="51">
                  <c:v>0.87605276822404843</c:v>
                </c:pt>
                <c:pt idx="52">
                  <c:v>0.82665490851637369</c:v>
                </c:pt>
                <c:pt idx="53">
                  <c:v>0.80650437870652492</c:v>
                </c:pt>
                <c:pt idx="54">
                  <c:v>0.81564346294914769</c:v>
                </c:pt>
                <c:pt idx="55">
                  <c:v>0.82592777218379032</c:v>
                </c:pt>
                <c:pt idx="56">
                  <c:v>0.78259970029912007</c:v>
                </c:pt>
                <c:pt idx="57">
                  <c:v>0.9621797916601208</c:v>
                </c:pt>
                <c:pt idx="58">
                  <c:v>0.95257736502029722</c:v>
                </c:pt>
                <c:pt idx="59">
                  <c:v>0.85307743828263538</c:v>
                </c:pt>
                <c:pt idx="60">
                  <c:v>0.97911032413603361</c:v>
                </c:pt>
                <c:pt idx="61">
                  <c:v>1.1108084103298683</c:v>
                </c:pt>
                <c:pt idx="62">
                  <c:v>0.94506369451058492</c:v>
                </c:pt>
                <c:pt idx="63">
                  <c:v>0.76030169895799027</c:v>
                </c:pt>
                <c:pt idx="64">
                  <c:v>0.70262078812609208</c:v>
                </c:pt>
                <c:pt idx="65">
                  <c:v>0.69217673943872848</c:v>
                </c:pt>
                <c:pt idx="66">
                  <c:v>0.69433206564013006</c:v>
                </c:pt>
                <c:pt idx="67">
                  <c:v>0.67904766697208252</c:v>
                </c:pt>
                <c:pt idx="68">
                  <c:v>0.74452492232889589</c:v>
                </c:pt>
                <c:pt idx="69">
                  <c:v>0.83712242550190252</c:v>
                </c:pt>
                <c:pt idx="70">
                  <c:v>0.85906047988365608</c:v>
                </c:pt>
                <c:pt idx="71">
                  <c:v>0.95812219959134182</c:v>
                </c:pt>
                <c:pt idx="72">
                  <c:v>0.9267801057681363</c:v>
                </c:pt>
                <c:pt idx="73">
                  <c:v>0.86996356096296668</c:v>
                </c:pt>
                <c:pt idx="74">
                  <c:v>0.90369627668500263</c:v>
                </c:pt>
                <c:pt idx="75">
                  <c:v>0.82400560067401707</c:v>
                </c:pt>
                <c:pt idx="76">
                  <c:v>0.93066680776198485</c:v>
                </c:pt>
                <c:pt idx="77">
                  <c:v>1.222988003815334</c:v>
                </c:pt>
                <c:pt idx="78">
                  <c:v>1.092747369838533</c:v>
                </c:pt>
                <c:pt idx="79">
                  <c:v>0.82791237941309526</c:v>
                </c:pt>
                <c:pt idx="80">
                  <c:v>0.8602287367265401</c:v>
                </c:pt>
                <c:pt idx="81">
                  <c:v>0.85241570697548175</c:v>
                </c:pt>
                <c:pt idx="82">
                  <c:v>0.94303870546303181</c:v>
                </c:pt>
                <c:pt idx="83">
                  <c:v>1.1978964351550176</c:v>
                </c:pt>
                <c:pt idx="84">
                  <c:v>1.1116862956930897</c:v>
                </c:pt>
                <c:pt idx="85">
                  <c:v>1.0812654280065381</c:v>
                </c:pt>
                <c:pt idx="86">
                  <c:v>1.220290625304655</c:v>
                </c:pt>
                <c:pt idx="87">
                  <c:v>1.120037366658845</c:v>
                </c:pt>
                <c:pt idx="88">
                  <c:v>0.9950214819458485</c:v>
                </c:pt>
                <c:pt idx="89">
                  <c:v>1.0648671481282563</c:v>
                </c:pt>
                <c:pt idx="90">
                  <c:v>1.0128114198208453</c:v>
                </c:pt>
                <c:pt idx="91">
                  <c:v>1.163290989110934</c:v>
                </c:pt>
                <c:pt idx="92">
                  <c:v>1.2982796576869418</c:v>
                </c:pt>
                <c:pt idx="93">
                  <c:v>1.3085832295939619</c:v>
                </c:pt>
                <c:pt idx="94">
                  <c:v>1.4751431675669056</c:v>
                </c:pt>
                <c:pt idx="95">
                  <c:v>1.2350099760723878</c:v>
                </c:pt>
                <c:pt idx="96">
                  <c:v>1.1574566418580792</c:v>
                </c:pt>
                <c:pt idx="97">
                  <c:v>1.2108614492636784</c:v>
                </c:pt>
                <c:pt idx="98">
                  <c:v>1.1178509504686773</c:v>
                </c:pt>
                <c:pt idx="99">
                  <c:v>1.025862834088159</c:v>
                </c:pt>
                <c:pt idx="100">
                  <c:v>0.95886311437829785</c:v>
                </c:pt>
                <c:pt idx="101">
                  <c:v>0.99647427784490417</c:v>
                </c:pt>
                <c:pt idx="102">
                  <c:v>1.0537624527692573</c:v>
                </c:pt>
                <c:pt idx="103">
                  <c:v>1.5739919692261732</c:v>
                </c:pt>
                <c:pt idx="104">
                  <c:v>1.4425264390149792</c:v>
                </c:pt>
                <c:pt idx="105">
                  <c:v>1.3958911769657507</c:v>
                </c:pt>
                <c:pt idx="106">
                  <c:v>1.5983023709939028</c:v>
                </c:pt>
                <c:pt idx="107">
                  <c:v>1.4788504275824756</c:v>
                </c:pt>
                <c:pt idx="108">
                  <c:v>1.1561725777730247</c:v>
                </c:pt>
                <c:pt idx="109">
                  <c:v>1.1134898005241605</c:v>
                </c:pt>
                <c:pt idx="110">
                  <c:v>1.4092576097720879</c:v>
                </c:pt>
                <c:pt idx="111">
                  <c:v>1.3064519763729761</c:v>
                </c:pt>
                <c:pt idx="112">
                  <c:v>1.4544459647078518</c:v>
                </c:pt>
                <c:pt idx="113">
                  <c:v>1.5409822655046947</c:v>
                </c:pt>
                <c:pt idx="114">
                  <c:v>1.5513740899189723</c:v>
                </c:pt>
                <c:pt idx="115">
                  <c:v>1.9513004502038054</c:v>
                </c:pt>
                <c:pt idx="116">
                  <c:v>1.6804893786949675</c:v>
                </c:pt>
                <c:pt idx="117">
                  <c:v>1.1424385397831509</c:v>
                </c:pt>
                <c:pt idx="118">
                  <c:v>1.2594385769777925</c:v>
                </c:pt>
                <c:pt idx="119">
                  <c:v>1.893386543892714</c:v>
                </c:pt>
                <c:pt idx="120">
                  <c:v>2.7364543452630885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6-40F0-87FB-7B101360537F}"/>
            </c:ext>
          </c:extLst>
        </c:ser>
        <c:ser>
          <c:idx val="7"/>
          <c:order val="2"/>
          <c:tx>
            <c:v>Rice Cape Castle (GC)</c:v>
          </c:tx>
          <c:spPr>
            <a:ln w="0">
              <a:noFill/>
            </a:ln>
          </c:spPr>
          <c:marker>
            <c:symbol val="diamond"/>
            <c:size val="12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GB-WestAfrica'!$R$2:$R$122</c:f>
              <c:numCache>
                <c:formatCode>0.00</c:formatCode>
                <c:ptCount val="121"/>
                <c:pt idx="43">
                  <c:v>3.6357271173719083</c:v>
                </c:pt>
                <c:pt idx="44">
                  <c:v>3.3492579300368055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86-40F0-87FB-7B101360537F}"/>
            </c:ext>
          </c:extLst>
        </c:ser>
        <c:ser>
          <c:idx val="9"/>
          <c:order val="3"/>
          <c:tx>
            <c:v>Corn (GC)</c:v>
          </c:tx>
          <c:spPr>
            <a:ln w="38100">
              <a:noFill/>
            </a:ln>
          </c:spPr>
          <c:marker>
            <c:symbol val="triangle"/>
            <c:size val="8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tx1"/>
                </a:solidFill>
                <a:prstDash val="solid"/>
              </a:ln>
            </c:spPr>
          </c:marker>
          <c:val>
            <c:numRef>
              <c:f>'Comp. food prices GB-WestAfrica'!$K$2:$K$86</c:f>
              <c:numCache>
                <c:formatCode>0.00</c:formatCode>
                <c:ptCount val="85"/>
                <c:pt idx="19">
                  <c:v>0.50141091460136433</c:v>
                </c:pt>
                <c:pt idx="21">
                  <c:v>1.062777597861041</c:v>
                </c:pt>
                <c:pt idx="22">
                  <c:v>0.667994452454577</c:v>
                </c:pt>
                <c:pt idx="23">
                  <c:v>0.67847392461925526</c:v>
                </c:pt>
                <c:pt idx="24">
                  <c:v>0.66854788613515248</c:v>
                </c:pt>
                <c:pt idx="27">
                  <c:v>0.66586079656065433</c:v>
                </c:pt>
                <c:pt idx="33">
                  <c:v>0.6988616928381759</c:v>
                </c:pt>
                <c:pt idx="34">
                  <c:v>0.65673403299081756</c:v>
                </c:pt>
                <c:pt idx="35">
                  <c:v>0.5898603915723426</c:v>
                </c:pt>
                <c:pt idx="36">
                  <c:v>0.55273644129284261</c:v>
                </c:pt>
                <c:pt idx="37">
                  <c:v>0.6911339633694481</c:v>
                </c:pt>
                <c:pt idx="38">
                  <c:v>0.68953044966103927</c:v>
                </c:pt>
                <c:pt idx="39">
                  <c:v>0.58487635661268889</c:v>
                </c:pt>
                <c:pt idx="40">
                  <c:v>0.82420216496814602</c:v>
                </c:pt>
                <c:pt idx="42">
                  <c:v>0.70008316378303714</c:v>
                </c:pt>
                <c:pt idx="43">
                  <c:v>0.53903104028990312</c:v>
                </c:pt>
                <c:pt idx="44">
                  <c:v>0.8130467087868426</c:v>
                </c:pt>
                <c:pt idx="45">
                  <c:v>0.69275184374025234</c:v>
                </c:pt>
                <c:pt idx="47">
                  <c:v>0.2995742257941254</c:v>
                </c:pt>
                <c:pt idx="48">
                  <c:v>0.32592807589506118</c:v>
                </c:pt>
                <c:pt idx="49">
                  <c:v>0.31497711276205209</c:v>
                </c:pt>
                <c:pt idx="50">
                  <c:v>0.6305983214834221</c:v>
                </c:pt>
                <c:pt idx="51">
                  <c:v>0.68816917320752147</c:v>
                </c:pt>
                <c:pt idx="53">
                  <c:v>0.76315566570088322</c:v>
                </c:pt>
                <c:pt idx="54">
                  <c:v>0.8196082600826412</c:v>
                </c:pt>
                <c:pt idx="55">
                  <c:v>0.82899937880758923</c:v>
                </c:pt>
                <c:pt idx="56">
                  <c:v>0.83012565818379958</c:v>
                </c:pt>
                <c:pt idx="57">
                  <c:v>0.83467190632631161</c:v>
                </c:pt>
                <c:pt idx="58">
                  <c:v>0.84616210066061093</c:v>
                </c:pt>
                <c:pt idx="59">
                  <c:v>1.0028218292027287</c:v>
                </c:pt>
                <c:pt idx="60">
                  <c:v>1.0438260995523514</c:v>
                </c:pt>
                <c:pt idx="61">
                  <c:v>0.97425140671832045</c:v>
                </c:pt>
                <c:pt idx="62">
                  <c:v>0.7022561829150763</c:v>
                </c:pt>
                <c:pt idx="63">
                  <c:v>0.8418633807872512</c:v>
                </c:pt>
                <c:pt idx="64">
                  <c:v>0.68083736933616634</c:v>
                </c:pt>
                <c:pt idx="65">
                  <c:v>0.71276798174274669</c:v>
                </c:pt>
                <c:pt idx="67">
                  <c:v>1.0825034086548835</c:v>
                </c:pt>
                <c:pt idx="72">
                  <c:v>0.83532542332155613</c:v>
                </c:pt>
                <c:pt idx="75">
                  <c:v>0.71658725519875632</c:v>
                </c:pt>
                <c:pt idx="76">
                  <c:v>0.89440865847810946</c:v>
                </c:pt>
                <c:pt idx="77">
                  <c:v>0.93596704058921354</c:v>
                </c:pt>
                <c:pt idx="78">
                  <c:v>0.70787423237839686</c:v>
                </c:pt>
                <c:pt idx="79">
                  <c:v>0.79769918232035253</c:v>
                </c:pt>
                <c:pt idx="80">
                  <c:v>0.66854788613515248</c:v>
                </c:pt>
                <c:pt idx="81">
                  <c:v>1.0028218292027287</c:v>
                </c:pt>
                <c:pt idx="82">
                  <c:v>1.0028218292027287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86-40F0-87FB-7B101360537F}"/>
            </c:ext>
          </c:extLst>
        </c:ser>
        <c:ser>
          <c:idx val="8"/>
          <c:order val="4"/>
          <c:tx>
            <c:v>Yams (Biafra)</c:v>
          </c:tx>
          <c:spPr>
            <a:ln w="2222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cat>
            <c:numRef>
              <c:f>'Comp. food prices GB-WestAfrica'!$A$2:$A$122</c:f>
              <c:numCache>
                <c:formatCode>0</c:formatCode>
                <c:ptCount val="121"/>
                <c:pt idx="0">
                  <c:v>1680</c:v>
                </c:pt>
                <c:pt idx="1">
                  <c:v>1681</c:v>
                </c:pt>
                <c:pt idx="2">
                  <c:v>1682</c:v>
                </c:pt>
                <c:pt idx="3">
                  <c:v>1683</c:v>
                </c:pt>
                <c:pt idx="4">
                  <c:v>1684</c:v>
                </c:pt>
                <c:pt idx="5">
                  <c:v>1685</c:v>
                </c:pt>
                <c:pt idx="6">
                  <c:v>1686</c:v>
                </c:pt>
                <c:pt idx="7">
                  <c:v>1687</c:v>
                </c:pt>
                <c:pt idx="8">
                  <c:v>1688</c:v>
                </c:pt>
                <c:pt idx="9">
                  <c:v>1689</c:v>
                </c:pt>
                <c:pt idx="10">
                  <c:v>1690</c:v>
                </c:pt>
                <c:pt idx="11">
                  <c:v>1691</c:v>
                </c:pt>
                <c:pt idx="12">
                  <c:v>1692</c:v>
                </c:pt>
                <c:pt idx="13">
                  <c:v>1693</c:v>
                </c:pt>
                <c:pt idx="14">
                  <c:v>1694</c:v>
                </c:pt>
                <c:pt idx="15">
                  <c:v>1695</c:v>
                </c:pt>
                <c:pt idx="16">
                  <c:v>1696</c:v>
                </c:pt>
                <c:pt idx="17">
                  <c:v>1697</c:v>
                </c:pt>
                <c:pt idx="18">
                  <c:v>1698</c:v>
                </c:pt>
                <c:pt idx="19">
                  <c:v>1699</c:v>
                </c:pt>
                <c:pt idx="20">
                  <c:v>1700</c:v>
                </c:pt>
                <c:pt idx="21">
                  <c:v>1701</c:v>
                </c:pt>
                <c:pt idx="22">
                  <c:v>1702</c:v>
                </c:pt>
                <c:pt idx="23">
                  <c:v>1703</c:v>
                </c:pt>
                <c:pt idx="24">
                  <c:v>1704</c:v>
                </c:pt>
                <c:pt idx="25">
                  <c:v>1705</c:v>
                </c:pt>
                <c:pt idx="26">
                  <c:v>1706</c:v>
                </c:pt>
                <c:pt idx="27">
                  <c:v>1707</c:v>
                </c:pt>
                <c:pt idx="28">
                  <c:v>1708</c:v>
                </c:pt>
                <c:pt idx="29">
                  <c:v>1709</c:v>
                </c:pt>
                <c:pt idx="30">
                  <c:v>1710</c:v>
                </c:pt>
                <c:pt idx="31">
                  <c:v>1711</c:v>
                </c:pt>
                <c:pt idx="32">
                  <c:v>1712</c:v>
                </c:pt>
                <c:pt idx="33">
                  <c:v>1713</c:v>
                </c:pt>
                <c:pt idx="34">
                  <c:v>1714</c:v>
                </c:pt>
                <c:pt idx="35">
                  <c:v>1715</c:v>
                </c:pt>
                <c:pt idx="36">
                  <c:v>1716</c:v>
                </c:pt>
                <c:pt idx="37">
                  <c:v>1717</c:v>
                </c:pt>
                <c:pt idx="38">
                  <c:v>1718</c:v>
                </c:pt>
                <c:pt idx="39">
                  <c:v>1719</c:v>
                </c:pt>
                <c:pt idx="40">
                  <c:v>1720</c:v>
                </c:pt>
                <c:pt idx="41">
                  <c:v>1721</c:v>
                </c:pt>
                <c:pt idx="42">
                  <c:v>1722</c:v>
                </c:pt>
                <c:pt idx="43">
                  <c:v>1723</c:v>
                </c:pt>
                <c:pt idx="44">
                  <c:v>1724</c:v>
                </c:pt>
                <c:pt idx="45">
                  <c:v>1725</c:v>
                </c:pt>
                <c:pt idx="46">
                  <c:v>1726</c:v>
                </c:pt>
                <c:pt idx="47">
                  <c:v>1727</c:v>
                </c:pt>
                <c:pt idx="48">
                  <c:v>1728</c:v>
                </c:pt>
                <c:pt idx="49">
                  <c:v>1729</c:v>
                </c:pt>
                <c:pt idx="50">
                  <c:v>1730</c:v>
                </c:pt>
                <c:pt idx="51">
                  <c:v>1731</c:v>
                </c:pt>
                <c:pt idx="52">
                  <c:v>1732</c:v>
                </c:pt>
                <c:pt idx="53">
                  <c:v>1733</c:v>
                </c:pt>
                <c:pt idx="54">
                  <c:v>1734</c:v>
                </c:pt>
                <c:pt idx="55">
                  <c:v>1735</c:v>
                </c:pt>
                <c:pt idx="56">
                  <c:v>1736</c:v>
                </c:pt>
                <c:pt idx="57">
                  <c:v>1737</c:v>
                </c:pt>
                <c:pt idx="58">
                  <c:v>1738</c:v>
                </c:pt>
                <c:pt idx="59">
                  <c:v>1739</c:v>
                </c:pt>
                <c:pt idx="60">
                  <c:v>1740</c:v>
                </c:pt>
                <c:pt idx="61">
                  <c:v>1741</c:v>
                </c:pt>
                <c:pt idx="62">
                  <c:v>1742</c:v>
                </c:pt>
                <c:pt idx="63">
                  <c:v>1743</c:v>
                </c:pt>
                <c:pt idx="64">
                  <c:v>1744</c:v>
                </c:pt>
                <c:pt idx="65">
                  <c:v>1745</c:v>
                </c:pt>
                <c:pt idx="66">
                  <c:v>1746</c:v>
                </c:pt>
                <c:pt idx="67">
                  <c:v>1747</c:v>
                </c:pt>
                <c:pt idx="68">
                  <c:v>1748</c:v>
                </c:pt>
                <c:pt idx="69">
                  <c:v>1749</c:v>
                </c:pt>
                <c:pt idx="70">
                  <c:v>1750</c:v>
                </c:pt>
                <c:pt idx="71">
                  <c:v>1751</c:v>
                </c:pt>
                <c:pt idx="72">
                  <c:v>1752</c:v>
                </c:pt>
                <c:pt idx="73">
                  <c:v>1753</c:v>
                </c:pt>
                <c:pt idx="74">
                  <c:v>1754</c:v>
                </c:pt>
                <c:pt idx="75">
                  <c:v>1755</c:v>
                </c:pt>
                <c:pt idx="76">
                  <c:v>1756</c:v>
                </c:pt>
                <c:pt idx="77">
                  <c:v>1757</c:v>
                </c:pt>
                <c:pt idx="78">
                  <c:v>1758</c:v>
                </c:pt>
                <c:pt idx="79">
                  <c:v>1759</c:v>
                </c:pt>
                <c:pt idx="80">
                  <c:v>1760</c:v>
                </c:pt>
                <c:pt idx="81">
                  <c:v>1761</c:v>
                </c:pt>
                <c:pt idx="82">
                  <c:v>1762</c:v>
                </c:pt>
                <c:pt idx="83">
                  <c:v>1763</c:v>
                </c:pt>
                <c:pt idx="84">
                  <c:v>1764</c:v>
                </c:pt>
                <c:pt idx="85">
                  <c:v>1765</c:v>
                </c:pt>
                <c:pt idx="86">
                  <c:v>1766</c:v>
                </c:pt>
                <c:pt idx="87">
                  <c:v>1767</c:v>
                </c:pt>
                <c:pt idx="88">
                  <c:v>1768</c:v>
                </c:pt>
                <c:pt idx="89">
                  <c:v>1769</c:v>
                </c:pt>
                <c:pt idx="90">
                  <c:v>1770</c:v>
                </c:pt>
                <c:pt idx="91">
                  <c:v>1771</c:v>
                </c:pt>
                <c:pt idx="92">
                  <c:v>1772</c:v>
                </c:pt>
                <c:pt idx="93">
                  <c:v>1773</c:v>
                </c:pt>
                <c:pt idx="94">
                  <c:v>1774</c:v>
                </c:pt>
                <c:pt idx="95">
                  <c:v>1775</c:v>
                </c:pt>
                <c:pt idx="96">
                  <c:v>1776</c:v>
                </c:pt>
                <c:pt idx="97">
                  <c:v>1777</c:v>
                </c:pt>
                <c:pt idx="98">
                  <c:v>1778</c:v>
                </c:pt>
                <c:pt idx="99">
                  <c:v>1779</c:v>
                </c:pt>
                <c:pt idx="100">
                  <c:v>1780</c:v>
                </c:pt>
                <c:pt idx="101">
                  <c:v>1781</c:v>
                </c:pt>
                <c:pt idx="102">
                  <c:v>1782</c:v>
                </c:pt>
                <c:pt idx="103">
                  <c:v>1783</c:v>
                </c:pt>
                <c:pt idx="104">
                  <c:v>1784</c:v>
                </c:pt>
                <c:pt idx="105">
                  <c:v>1785</c:v>
                </c:pt>
                <c:pt idx="106">
                  <c:v>1786</c:v>
                </c:pt>
                <c:pt idx="107">
                  <c:v>1787</c:v>
                </c:pt>
                <c:pt idx="108">
                  <c:v>1788</c:v>
                </c:pt>
                <c:pt idx="109">
                  <c:v>1789</c:v>
                </c:pt>
                <c:pt idx="110">
                  <c:v>1790</c:v>
                </c:pt>
                <c:pt idx="111">
                  <c:v>1791</c:v>
                </c:pt>
                <c:pt idx="112">
                  <c:v>1792</c:v>
                </c:pt>
                <c:pt idx="113">
                  <c:v>1793</c:v>
                </c:pt>
                <c:pt idx="114">
                  <c:v>1794</c:v>
                </c:pt>
                <c:pt idx="115">
                  <c:v>1795</c:v>
                </c:pt>
                <c:pt idx="116">
                  <c:v>1796</c:v>
                </c:pt>
                <c:pt idx="117">
                  <c:v>1797</c:v>
                </c:pt>
                <c:pt idx="118">
                  <c:v>1798</c:v>
                </c:pt>
                <c:pt idx="119">
                  <c:v>1799</c:v>
                </c:pt>
                <c:pt idx="120">
                  <c:v>1800</c:v>
                </c:pt>
              </c:numCache>
            </c:numRef>
          </c:cat>
          <c:val>
            <c:numRef>
              <c:f>'Comp. food prices GB-WestAfrica'!$S$2:$S$117</c:f>
              <c:numCache>
                <c:formatCode>0.00</c:formatCode>
                <c:ptCount val="116"/>
                <c:pt idx="95">
                  <c:v>0.15</c:v>
                </c:pt>
                <c:pt idx="96">
                  <c:v>0.15</c:v>
                </c:pt>
                <c:pt idx="97">
                  <c:v>0.15</c:v>
                </c:pt>
                <c:pt idx="98">
                  <c:v>0.15</c:v>
                </c:pt>
                <c:pt idx="99">
                  <c:v>0.15</c:v>
                </c:pt>
                <c:pt idx="100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86-40F0-87FB-7B101360537F}"/>
            </c:ext>
          </c:extLst>
        </c:ser>
        <c:ser>
          <c:idx val="6"/>
          <c:order val="5"/>
          <c:tx>
            <c:v>Yams (GC)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'Comp. food prices GB-WestAfrica'!$M$2:$M$87</c:f>
              <c:numCache>
                <c:formatCode>General</c:formatCode>
                <c:ptCount val="86"/>
                <c:pt idx="19">
                  <c:v>0.40163475302367074</c:v>
                </c:pt>
                <c:pt idx="21">
                  <c:v>0.39627596084984479</c:v>
                </c:pt>
                <c:pt idx="22">
                  <c:v>0.39751552795031059</c:v>
                </c:pt>
                <c:pt idx="23">
                  <c:v>0.40167813391508639</c:v>
                </c:pt>
                <c:pt idx="24">
                  <c:v>0.40677966101694907</c:v>
                </c:pt>
                <c:pt idx="27">
                  <c:v>0.37518512423893369</c:v>
                </c:pt>
                <c:pt idx="33">
                  <c:v>0.44745762711864406</c:v>
                </c:pt>
                <c:pt idx="34">
                  <c:v>0.46040981533012898</c:v>
                </c:pt>
                <c:pt idx="36">
                  <c:v>0.56497175141242939</c:v>
                </c:pt>
                <c:pt idx="37">
                  <c:v>0.5423728813559322</c:v>
                </c:pt>
                <c:pt idx="38">
                  <c:v>0.50962982522733646</c:v>
                </c:pt>
                <c:pt idx="39">
                  <c:v>0.34200582964482351</c:v>
                </c:pt>
                <c:pt idx="40">
                  <c:v>0.52881355932203378</c:v>
                </c:pt>
                <c:pt idx="42">
                  <c:v>0.54147043063820188</c:v>
                </c:pt>
                <c:pt idx="43">
                  <c:v>0.5330310992049182</c:v>
                </c:pt>
                <c:pt idx="44">
                  <c:v>0.51651148785844292</c:v>
                </c:pt>
                <c:pt idx="45">
                  <c:v>0.54055283812990551</c:v>
                </c:pt>
                <c:pt idx="47">
                  <c:v>0.21269524759056166</c:v>
                </c:pt>
                <c:pt idx="48">
                  <c:v>0.23735033431814648</c:v>
                </c:pt>
                <c:pt idx="49">
                  <c:v>0.3</c:v>
                </c:pt>
                <c:pt idx="50">
                  <c:v>0.5423728813559322</c:v>
                </c:pt>
                <c:pt idx="51">
                  <c:v>0.4921531701192719</c:v>
                </c:pt>
                <c:pt idx="53">
                  <c:v>0.51745822602862779</c:v>
                </c:pt>
                <c:pt idx="54">
                  <c:v>0.5423728813559322</c:v>
                </c:pt>
                <c:pt idx="55">
                  <c:v>0.55132539108945511</c:v>
                </c:pt>
                <c:pt idx="56">
                  <c:v>0.49135761033730491</c:v>
                </c:pt>
                <c:pt idx="57">
                  <c:v>0.5423728813559322</c:v>
                </c:pt>
                <c:pt idx="58">
                  <c:v>0.54244139305698136</c:v>
                </c:pt>
                <c:pt idx="59">
                  <c:v>0.5423728813559322</c:v>
                </c:pt>
                <c:pt idx="60">
                  <c:v>0.55864406779661024</c:v>
                </c:pt>
                <c:pt idx="61">
                  <c:v>0.5423728813559322</c:v>
                </c:pt>
                <c:pt idx="62">
                  <c:v>0.49141746734319341</c:v>
                </c:pt>
                <c:pt idx="63">
                  <c:v>0.48146003038765905</c:v>
                </c:pt>
                <c:pt idx="64">
                  <c:v>0.54482336124157649</c:v>
                </c:pt>
                <c:pt idx="65">
                  <c:v>0.46811945117029868</c:v>
                </c:pt>
                <c:pt idx="67">
                  <c:v>0.37610976594027445</c:v>
                </c:pt>
                <c:pt idx="72">
                  <c:v>0.33898305084745767</c:v>
                </c:pt>
                <c:pt idx="75">
                  <c:v>0.3235466641968448</c:v>
                </c:pt>
                <c:pt idx="76">
                  <c:v>0.3615819209039548</c:v>
                </c:pt>
                <c:pt idx="77">
                  <c:v>0.30595393307257712</c:v>
                </c:pt>
                <c:pt idx="78">
                  <c:v>0.40677966101694907</c:v>
                </c:pt>
                <c:pt idx="80">
                  <c:v>0.40677966101694907</c:v>
                </c:pt>
                <c:pt idx="81">
                  <c:v>0.40677966101694907</c:v>
                </c:pt>
                <c:pt idx="82">
                  <c:v>0.40677966101694907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386-40F0-87FB-7B101360537F}"/>
            </c:ext>
          </c:extLst>
        </c:ser>
        <c:ser>
          <c:idx val="2"/>
          <c:order val="6"/>
          <c:tx>
            <c:v>Yams MCC (Windward)</c:v>
          </c:tx>
          <c:spPr>
            <a:ln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</c:spPr>
          </c:marker>
          <c:val>
            <c:numRef>
              <c:f>'Comp. food prices GB-WestAfrica'!$T$2:$T$114</c:f>
              <c:numCache>
                <c:formatCode>General</c:formatCode>
                <c:ptCount val="113"/>
                <c:pt idx="105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386-40F0-87FB-7B1013605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97024"/>
        <c:axId val="103298944"/>
      </c:lineChart>
      <c:catAx>
        <c:axId val="103297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3298944"/>
        <c:crosses val="autoZero"/>
        <c:auto val="1"/>
        <c:lblAlgn val="ctr"/>
        <c:lblOffset val="100"/>
        <c:tickLblSkip val="10"/>
        <c:noMultiLvlLbl val="0"/>
      </c:catAx>
      <c:valAx>
        <c:axId val="103298944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0.00" sourceLinked="1"/>
        <c:majorTickMark val="out"/>
        <c:minorTickMark val="none"/>
        <c:tickLblPos val="nextTo"/>
        <c:crossAx val="103297024"/>
        <c:crosses val="autoZero"/>
        <c:crossBetween val="between"/>
        <c:majorUnit val="1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9.3661109498731437E-2"/>
          <c:y val="0.85893503990120523"/>
          <c:w val="0.8251515984112554"/>
          <c:h val="0.11760586239997459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6907" cy="60428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6907" cy="60428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5"/>
  <sheetViews>
    <sheetView tabSelected="1" workbookViewId="0">
      <pane ySplit="1" topLeftCell="A2" activePane="bottomLeft" state="frozen"/>
      <selection pane="bottomLeft"/>
    </sheetView>
  </sheetViews>
  <sheetFormatPr defaultColWidth="8.88671875" defaultRowHeight="14.4" x14ac:dyDescent="0.3"/>
  <cols>
    <col min="1" max="1" width="15.109375" style="18" customWidth="1"/>
    <col min="2" max="2" width="16.109375" style="18" customWidth="1"/>
    <col min="3" max="3" width="16.109375" style="8" customWidth="1"/>
    <col min="4" max="4" width="19" style="18" customWidth="1"/>
    <col min="5" max="5" width="24.109375" style="8" customWidth="1"/>
    <col min="6" max="6" width="9.109375" style="8" bestFit="1" customWidth="1"/>
    <col min="7" max="8" width="8.88671875" style="8"/>
    <col min="9" max="9" width="9.109375" style="8" bestFit="1" customWidth="1"/>
    <col min="10" max="10" width="11" style="8" bestFit="1" customWidth="1"/>
    <col min="11" max="11" width="11" style="63" customWidth="1"/>
    <col min="12" max="14" width="9.109375" style="8" bestFit="1" customWidth="1"/>
    <col min="15" max="15" width="11.5546875" style="8" bestFit="1" customWidth="1"/>
    <col min="16" max="16" width="9.109375" style="8" bestFit="1" customWidth="1"/>
    <col min="17" max="17" width="20.109375" style="8" customWidth="1"/>
    <col min="18" max="18" width="17.6640625" style="8" customWidth="1"/>
    <col min="19" max="16384" width="8.88671875" style="8"/>
  </cols>
  <sheetData>
    <row r="1" spans="1:18" s="16" customFormat="1" x14ac:dyDescent="0.3">
      <c r="A1" s="33" t="s">
        <v>378</v>
      </c>
      <c r="B1" s="62" t="s">
        <v>39</v>
      </c>
      <c r="C1" s="16" t="s">
        <v>112</v>
      </c>
      <c r="D1" s="33" t="s">
        <v>110</v>
      </c>
      <c r="E1" s="16" t="s">
        <v>114</v>
      </c>
      <c r="F1" s="16" t="s">
        <v>40</v>
      </c>
      <c r="G1" s="16" t="s">
        <v>113</v>
      </c>
      <c r="H1" s="16" t="s">
        <v>0</v>
      </c>
      <c r="I1" s="16" t="s">
        <v>43</v>
      </c>
      <c r="J1" s="16" t="s">
        <v>93</v>
      </c>
      <c r="K1" s="63" t="s">
        <v>380</v>
      </c>
      <c r="L1" s="16" t="s">
        <v>368</v>
      </c>
      <c r="M1" s="16" t="s">
        <v>66</v>
      </c>
      <c r="N1" s="16" t="s">
        <v>67</v>
      </c>
      <c r="O1" s="16" t="s">
        <v>68</v>
      </c>
      <c r="P1" s="16" t="s">
        <v>97</v>
      </c>
      <c r="Q1" s="16" t="s">
        <v>381</v>
      </c>
      <c r="R1" s="16" t="s">
        <v>520</v>
      </c>
    </row>
    <row r="2" spans="1:18" x14ac:dyDescent="0.3">
      <c r="A2" s="64" t="s">
        <v>379</v>
      </c>
      <c r="B2" s="64" t="s">
        <v>125</v>
      </c>
      <c r="C2" s="65" t="s">
        <v>246</v>
      </c>
      <c r="D2" s="64" t="s">
        <v>111</v>
      </c>
      <c r="E2" s="65"/>
      <c r="F2" s="65">
        <v>1680</v>
      </c>
      <c r="G2" s="65" t="s">
        <v>65</v>
      </c>
      <c r="H2" s="65" t="s">
        <v>96</v>
      </c>
      <c r="I2" s="65">
        <v>1</v>
      </c>
      <c r="J2" s="65">
        <v>88984</v>
      </c>
      <c r="K2" s="8">
        <v>25.423999999999999</v>
      </c>
      <c r="L2" s="65"/>
      <c r="M2" s="65">
        <v>1.7604780538573732</v>
      </c>
      <c r="N2" s="65"/>
      <c r="O2" s="65">
        <v>25.350883975546175</v>
      </c>
      <c r="P2" s="65">
        <f>SUM(J2/O2)</f>
        <v>3510.0945626130924</v>
      </c>
      <c r="Q2" s="8">
        <f>SUM(K2/O2)</f>
        <v>1.0028841607465977</v>
      </c>
      <c r="R2" s="8">
        <f>SUM(O2/J2)*2000</f>
        <v>0.56978521926517522</v>
      </c>
    </row>
    <row r="3" spans="1:18" x14ac:dyDescent="0.3">
      <c r="A3" s="64" t="s">
        <v>379</v>
      </c>
      <c r="B3" s="64" t="s">
        <v>125</v>
      </c>
      <c r="C3" s="65" t="s">
        <v>246</v>
      </c>
      <c r="D3" s="64" t="s">
        <v>111</v>
      </c>
      <c r="E3" s="65"/>
      <c r="F3" s="65">
        <v>1681</v>
      </c>
      <c r="G3" s="65" t="s">
        <v>65</v>
      </c>
      <c r="H3" s="65" t="s">
        <v>96</v>
      </c>
      <c r="I3" s="65">
        <v>1</v>
      </c>
      <c r="J3" s="65">
        <v>88984</v>
      </c>
      <c r="K3" s="8">
        <v>25.423999999999999</v>
      </c>
      <c r="L3" s="65"/>
      <c r="M3" s="65">
        <v>2.0645997741908593</v>
      </c>
      <c r="N3" s="65"/>
      <c r="O3" s="65">
        <v>29.730236748348371</v>
      </c>
      <c r="P3" s="65">
        <f t="shared" ref="P3:P66" si="0">SUM(J3/O3)</f>
        <v>2993.0471376062419</v>
      </c>
      <c r="Q3" s="8">
        <f t="shared" ref="Q3:Q66" si="1">SUM(K3/O3)</f>
        <v>0.85515632503035488</v>
      </c>
      <c r="R3" s="8">
        <f t="shared" ref="R3:R66" si="2">SUM(O3/J3)*2000</f>
        <v>0.66821533642786046</v>
      </c>
    </row>
    <row r="4" spans="1:18" x14ac:dyDescent="0.3">
      <c r="A4" s="64" t="s">
        <v>379</v>
      </c>
      <c r="B4" s="64" t="s">
        <v>125</v>
      </c>
      <c r="C4" s="65" t="s">
        <v>246</v>
      </c>
      <c r="D4" s="64" t="s">
        <v>111</v>
      </c>
      <c r="E4" s="65"/>
      <c r="F4" s="65">
        <v>1682</v>
      </c>
      <c r="G4" s="65" t="s">
        <v>65</v>
      </c>
      <c r="H4" s="65" t="s">
        <v>96</v>
      </c>
      <c r="I4" s="65">
        <v>1</v>
      </c>
      <c r="J4" s="65">
        <v>88984</v>
      </c>
      <c r="K4" s="8">
        <v>25.423999999999999</v>
      </c>
      <c r="L4" s="65"/>
      <c r="M4" s="65">
        <v>2.4188625129052554</v>
      </c>
      <c r="N4" s="65"/>
      <c r="O4" s="65">
        <v>34.831620185835682</v>
      </c>
      <c r="P4" s="65">
        <f t="shared" si="0"/>
        <v>2554.6902362062801</v>
      </c>
      <c r="Q4" s="8">
        <f t="shared" si="1"/>
        <v>0.72991149605893724</v>
      </c>
      <c r="R4" s="8">
        <f t="shared" si="2"/>
        <v>0.78287377923751866</v>
      </c>
    </row>
    <row r="5" spans="1:18" x14ac:dyDescent="0.3">
      <c r="A5" s="64" t="s">
        <v>379</v>
      </c>
      <c r="B5" s="64" t="s">
        <v>125</v>
      </c>
      <c r="C5" s="65" t="s">
        <v>246</v>
      </c>
      <c r="D5" s="64" t="s">
        <v>111</v>
      </c>
      <c r="E5" s="65"/>
      <c r="F5" s="65">
        <v>1683</v>
      </c>
      <c r="G5" s="65" t="s">
        <v>65</v>
      </c>
      <c r="H5" s="65" t="s">
        <v>96</v>
      </c>
      <c r="I5" s="65">
        <v>1</v>
      </c>
      <c r="J5" s="65">
        <v>88984</v>
      </c>
      <c r="K5" s="8">
        <v>25.423999999999999</v>
      </c>
      <c r="L5" s="65"/>
      <c r="M5" s="65">
        <v>2.0457723463650996</v>
      </c>
      <c r="N5" s="65"/>
      <c r="O5" s="65">
        <v>29.459121787657434</v>
      </c>
      <c r="P5" s="65">
        <f t="shared" si="0"/>
        <v>3020.5924209621844</v>
      </c>
      <c r="Q5" s="8">
        <f t="shared" si="1"/>
        <v>0.86302640598919556</v>
      </c>
      <c r="R5" s="8">
        <f t="shared" si="2"/>
        <v>0.66212176992846883</v>
      </c>
    </row>
    <row r="6" spans="1:18" x14ac:dyDescent="0.3">
      <c r="A6" s="64" t="s">
        <v>379</v>
      </c>
      <c r="B6" s="64" t="s">
        <v>125</v>
      </c>
      <c r="C6" s="65" t="s">
        <v>246</v>
      </c>
      <c r="D6" s="64" t="s">
        <v>111</v>
      </c>
      <c r="E6" s="65"/>
      <c r="F6" s="65">
        <v>1684</v>
      </c>
      <c r="G6" s="65" t="s">
        <v>65</v>
      </c>
      <c r="H6" s="65" t="s">
        <v>96</v>
      </c>
      <c r="I6" s="65">
        <v>1</v>
      </c>
      <c r="J6" s="65">
        <v>88984</v>
      </c>
      <c r="K6" s="8">
        <v>25.423999999999999</v>
      </c>
      <c r="L6" s="65"/>
      <c r="M6" s="65">
        <v>2.1458170601584028</v>
      </c>
      <c r="N6" s="65"/>
      <c r="O6" s="65">
        <v>30.899765666280999</v>
      </c>
      <c r="P6" s="65">
        <f t="shared" si="0"/>
        <v>2879.7629393384923</v>
      </c>
      <c r="Q6" s="8">
        <f t="shared" si="1"/>
        <v>0.82278941123956928</v>
      </c>
      <c r="R6" s="8">
        <f t="shared" si="2"/>
        <v>0.69450161076780093</v>
      </c>
    </row>
    <row r="7" spans="1:18" x14ac:dyDescent="0.3">
      <c r="A7" s="64" t="s">
        <v>379</v>
      </c>
      <c r="B7" s="64" t="s">
        <v>125</v>
      </c>
      <c r="C7" s="65" t="s">
        <v>246</v>
      </c>
      <c r="D7" s="64" t="s">
        <v>111</v>
      </c>
      <c r="E7" s="65"/>
      <c r="F7" s="65">
        <v>1685</v>
      </c>
      <c r="G7" s="65" t="s">
        <v>65</v>
      </c>
      <c r="H7" s="65" t="s">
        <v>96</v>
      </c>
      <c r="I7" s="65">
        <v>1</v>
      </c>
      <c r="J7" s="65">
        <v>88984</v>
      </c>
      <c r="K7" s="8">
        <v>25.423999999999999</v>
      </c>
      <c r="L7" s="65"/>
      <c r="M7" s="65">
        <v>2.1392052759410203</v>
      </c>
      <c r="N7" s="65"/>
      <c r="O7" s="65">
        <v>30.804555973550691</v>
      </c>
      <c r="P7" s="65">
        <f t="shared" si="0"/>
        <v>2888.6636144472641</v>
      </c>
      <c r="Q7" s="8">
        <f t="shared" si="1"/>
        <v>0.82533246127064686</v>
      </c>
      <c r="R7" s="8">
        <f t="shared" si="2"/>
        <v>0.69236168240471752</v>
      </c>
    </row>
    <row r="8" spans="1:18" x14ac:dyDescent="0.3">
      <c r="A8" s="64" t="s">
        <v>379</v>
      </c>
      <c r="B8" s="64" t="s">
        <v>125</v>
      </c>
      <c r="C8" s="65" t="s">
        <v>246</v>
      </c>
      <c r="D8" s="64" t="s">
        <v>111</v>
      </c>
      <c r="E8" s="65"/>
      <c r="F8" s="65">
        <v>1686</v>
      </c>
      <c r="G8" s="65" t="s">
        <v>65</v>
      </c>
      <c r="H8" s="65" t="s">
        <v>96</v>
      </c>
      <c r="I8" s="65">
        <v>1</v>
      </c>
      <c r="J8" s="65">
        <v>88984</v>
      </c>
      <c r="K8" s="8">
        <v>25.423999999999999</v>
      </c>
      <c r="L8" s="65"/>
      <c r="M8" s="65">
        <v>2.2066254297406527</v>
      </c>
      <c r="N8" s="65"/>
      <c r="O8" s="65">
        <v>31.775406188265396</v>
      </c>
      <c r="P8" s="65">
        <f t="shared" si="0"/>
        <v>2800.4047996359409</v>
      </c>
      <c r="Q8" s="8">
        <f t="shared" si="1"/>
        <v>0.80011565703884024</v>
      </c>
      <c r="R8" s="8">
        <f t="shared" si="2"/>
        <v>0.71418246399949203</v>
      </c>
    </row>
    <row r="9" spans="1:18" x14ac:dyDescent="0.3">
      <c r="A9" s="64" t="s">
        <v>379</v>
      </c>
      <c r="B9" s="64" t="s">
        <v>125</v>
      </c>
      <c r="C9" s="65" t="s">
        <v>246</v>
      </c>
      <c r="D9" s="64" t="s">
        <v>111</v>
      </c>
      <c r="E9" s="65"/>
      <c r="F9" s="65">
        <v>1687</v>
      </c>
      <c r="G9" s="65" t="s">
        <v>65</v>
      </c>
      <c r="H9" s="65" t="s">
        <v>96</v>
      </c>
      <c r="I9" s="65">
        <v>1</v>
      </c>
      <c r="J9" s="65">
        <v>88984</v>
      </c>
      <c r="K9" s="8">
        <v>25.423999999999999</v>
      </c>
      <c r="L9" s="65"/>
      <c r="M9" s="65">
        <v>1.9204593336004339</v>
      </c>
      <c r="N9" s="65"/>
      <c r="O9" s="65">
        <v>27.654614403846249</v>
      </c>
      <c r="P9" s="65">
        <f t="shared" si="0"/>
        <v>3217.6908598524506</v>
      </c>
      <c r="Q9" s="8">
        <f t="shared" si="1"/>
        <v>0.91934024567212869</v>
      </c>
      <c r="R9" s="8">
        <f t="shared" si="2"/>
        <v>0.62156375087310645</v>
      </c>
    </row>
    <row r="10" spans="1:18" x14ac:dyDescent="0.3">
      <c r="A10" s="64" t="s">
        <v>379</v>
      </c>
      <c r="B10" s="64" t="s">
        <v>125</v>
      </c>
      <c r="C10" s="65" t="s">
        <v>246</v>
      </c>
      <c r="D10" s="64" t="s">
        <v>111</v>
      </c>
      <c r="E10" s="65"/>
      <c r="F10" s="65">
        <v>1688</v>
      </c>
      <c r="G10" s="65" t="s">
        <v>65</v>
      </c>
      <c r="H10" s="65" t="s">
        <v>96</v>
      </c>
      <c r="I10" s="65">
        <v>1</v>
      </c>
      <c r="J10" s="65">
        <v>88984</v>
      </c>
      <c r="K10" s="8">
        <v>25.423999999999999</v>
      </c>
      <c r="L10" s="65"/>
      <c r="M10" s="65">
        <v>1.7122416075669293</v>
      </c>
      <c r="N10" s="65"/>
      <c r="O10" s="65">
        <v>24.656279148963783</v>
      </c>
      <c r="P10" s="65">
        <f t="shared" si="0"/>
        <v>3608.9792568616213</v>
      </c>
      <c r="Q10" s="8">
        <f t="shared" si="1"/>
        <v>1.0311369305318918</v>
      </c>
      <c r="R10" s="8">
        <f t="shared" si="2"/>
        <v>0.55417331540420256</v>
      </c>
    </row>
    <row r="11" spans="1:18" x14ac:dyDescent="0.3">
      <c r="A11" s="64" t="s">
        <v>379</v>
      </c>
      <c r="B11" s="64" t="s">
        <v>125</v>
      </c>
      <c r="C11" s="65" t="s">
        <v>246</v>
      </c>
      <c r="D11" s="64" t="s">
        <v>111</v>
      </c>
      <c r="E11" s="65"/>
      <c r="F11" s="65">
        <v>1689</v>
      </c>
      <c r="G11" s="65" t="s">
        <v>65</v>
      </c>
      <c r="H11" s="65" t="s">
        <v>96</v>
      </c>
      <c r="I11" s="65">
        <v>1</v>
      </c>
      <c r="J11" s="65">
        <v>88984</v>
      </c>
      <c r="K11" s="8">
        <v>25.423999999999999</v>
      </c>
      <c r="L11" s="65"/>
      <c r="M11" s="65">
        <v>1.5033070685720575</v>
      </c>
      <c r="N11" s="65"/>
      <c r="O11" s="65">
        <v>21.647621787437625</v>
      </c>
      <c r="P11" s="65">
        <f t="shared" si="0"/>
        <v>4110.567011644599</v>
      </c>
      <c r="Q11" s="8">
        <f t="shared" si="1"/>
        <v>1.1744477176127426</v>
      </c>
      <c r="R11" s="8">
        <f t="shared" si="2"/>
        <v>0.48655088077491737</v>
      </c>
    </row>
    <row r="12" spans="1:18" x14ac:dyDescent="0.3">
      <c r="A12" s="64" t="s">
        <v>379</v>
      </c>
      <c r="B12" s="64" t="s">
        <v>125</v>
      </c>
      <c r="C12" s="65" t="s">
        <v>246</v>
      </c>
      <c r="D12" s="64" t="s">
        <v>111</v>
      </c>
      <c r="E12" s="65"/>
      <c r="F12" s="65">
        <v>1690</v>
      </c>
      <c r="G12" s="65" t="s">
        <v>65</v>
      </c>
      <c r="H12" s="65" t="s">
        <v>96</v>
      </c>
      <c r="I12" s="65">
        <v>1</v>
      </c>
      <c r="J12" s="65">
        <v>88984</v>
      </c>
      <c r="K12" s="8">
        <v>25.423999999999999</v>
      </c>
      <c r="L12" s="65"/>
      <c r="M12" s="65">
        <v>1.4029657567755973</v>
      </c>
      <c r="N12" s="65"/>
      <c r="O12" s="65">
        <v>20.202706897568603</v>
      </c>
      <c r="P12" s="65">
        <f t="shared" si="0"/>
        <v>4404.5582827670105</v>
      </c>
      <c r="Q12" s="8">
        <f t="shared" si="1"/>
        <v>1.2584452236477173</v>
      </c>
      <c r="R12" s="8">
        <f t="shared" si="2"/>
        <v>0.45407504489725353</v>
      </c>
    </row>
    <row r="13" spans="1:18" x14ac:dyDescent="0.3">
      <c r="A13" s="64" t="s">
        <v>379</v>
      </c>
      <c r="B13" s="64" t="s">
        <v>125</v>
      </c>
      <c r="C13" s="65" t="s">
        <v>246</v>
      </c>
      <c r="D13" s="64" t="s">
        <v>111</v>
      </c>
      <c r="E13" s="65"/>
      <c r="F13" s="65">
        <v>1691</v>
      </c>
      <c r="G13" s="65" t="s">
        <v>65</v>
      </c>
      <c r="H13" s="65" t="s">
        <v>96</v>
      </c>
      <c r="I13" s="65">
        <v>1</v>
      </c>
      <c r="J13" s="65">
        <v>88984</v>
      </c>
      <c r="K13" s="8">
        <v>25.423999999999999</v>
      </c>
      <c r="L13" s="65"/>
      <c r="M13" s="65">
        <v>1.3325699802331969</v>
      </c>
      <c r="N13" s="65"/>
      <c r="O13" s="65">
        <v>19.189007715358034</v>
      </c>
      <c r="P13" s="65">
        <f t="shared" si="0"/>
        <v>4637.2382209623656</v>
      </c>
      <c r="Q13" s="8">
        <f t="shared" si="1"/>
        <v>1.3249252059892473</v>
      </c>
      <c r="R13" s="8">
        <f t="shared" si="2"/>
        <v>0.43129119202009425</v>
      </c>
    </row>
    <row r="14" spans="1:18" x14ac:dyDescent="0.3">
      <c r="A14" s="64" t="s">
        <v>379</v>
      </c>
      <c r="B14" s="64" t="s">
        <v>125</v>
      </c>
      <c r="C14" s="65" t="s">
        <v>246</v>
      </c>
      <c r="D14" s="64" t="s">
        <v>111</v>
      </c>
      <c r="E14" s="65"/>
      <c r="F14" s="65">
        <v>1692</v>
      </c>
      <c r="G14" s="65" t="s">
        <v>65</v>
      </c>
      <c r="H14" s="65" t="s">
        <v>96</v>
      </c>
      <c r="I14" s="65">
        <v>1</v>
      </c>
      <c r="J14" s="65">
        <v>88984</v>
      </c>
      <c r="K14" s="8">
        <v>25.423999999999999</v>
      </c>
      <c r="L14" s="65"/>
      <c r="M14" s="65">
        <v>1.7577391223390253</v>
      </c>
      <c r="N14" s="65"/>
      <c r="O14" s="65">
        <v>25.311443361681963</v>
      </c>
      <c r="P14" s="65">
        <f t="shared" si="0"/>
        <v>3515.5640367277319</v>
      </c>
      <c r="Q14" s="8">
        <f t="shared" si="1"/>
        <v>1.0044468676364948</v>
      </c>
      <c r="R14" s="8">
        <f t="shared" si="2"/>
        <v>0.56889875397109502</v>
      </c>
    </row>
    <row r="15" spans="1:18" x14ac:dyDescent="0.3">
      <c r="A15" s="64" t="s">
        <v>379</v>
      </c>
      <c r="B15" s="64" t="s">
        <v>125</v>
      </c>
      <c r="C15" s="65" t="s">
        <v>246</v>
      </c>
      <c r="D15" s="64" t="s">
        <v>111</v>
      </c>
      <c r="E15" s="65"/>
      <c r="F15" s="65">
        <v>1693</v>
      </c>
      <c r="G15" s="65" t="s">
        <v>65</v>
      </c>
      <c r="H15" s="65" t="s">
        <v>96</v>
      </c>
      <c r="I15" s="65">
        <v>1</v>
      </c>
      <c r="J15" s="65">
        <v>88984</v>
      </c>
      <c r="K15" s="8">
        <v>25.423999999999999</v>
      </c>
      <c r="L15" s="65"/>
      <c r="M15" s="65">
        <v>2.5604253414073108</v>
      </c>
      <c r="N15" s="65"/>
      <c r="O15" s="65">
        <v>36.870124916265276</v>
      </c>
      <c r="P15" s="65">
        <f t="shared" si="0"/>
        <v>2413.4444947525703</v>
      </c>
      <c r="Q15" s="8">
        <f t="shared" si="1"/>
        <v>0.68955556992930578</v>
      </c>
      <c r="R15" s="8">
        <f t="shared" si="2"/>
        <v>0.82869111112706273</v>
      </c>
    </row>
    <row r="16" spans="1:18" x14ac:dyDescent="0.3">
      <c r="A16" s="64" t="s">
        <v>379</v>
      </c>
      <c r="B16" s="64" t="s">
        <v>125</v>
      </c>
      <c r="C16" s="65" t="s">
        <v>246</v>
      </c>
      <c r="D16" s="64" t="s">
        <v>111</v>
      </c>
      <c r="E16" s="65"/>
      <c r="F16" s="65">
        <v>1694</v>
      </c>
      <c r="G16" s="65" t="s">
        <v>65</v>
      </c>
      <c r="H16" s="65" t="s">
        <v>96</v>
      </c>
      <c r="I16" s="65">
        <v>1</v>
      </c>
      <c r="J16" s="65">
        <v>88984</v>
      </c>
      <c r="K16" s="8">
        <v>25.423999999999999</v>
      </c>
      <c r="L16" s="65"/>
      <c r="M16" s="65">
        <v>2.1765355026333713</v>
      </c>
      <c r="N16" s="65"/>
      <c r="O16" s="65">
        <v>31.342111237920548</v>
      </c>
      <c r="P16" s="65">
        <f t="shared" si="0"/>
        <v>2839.1195259475385</v>
      </c>
      <c r="Q16" s="8">
        <f t="shared" si="1"/>
        <v>0.81117700741358234</v>
      </c>
      <c r="R16" s="8">
        <f t="shared" si="2"/>
        <v>0.70444374804280652</v>
      </c>
    </row>
    <row r="17" spans="1:18" x14ac:dyDescent="0.3">
      <c r="A17" s="64" t="s">
        <v>379</v>
      </c>
      <c r="B17" s="64" t="s">
        <v>125</v>
      </c>
      <c r="C17" s="65" t="s">
        <v>246</v>
      </c>
      <c r="D17" s="64" t="s">
        <v>111</v>
      </c>
      <c r="E17" s="65"/>
      <c r="F17" s="65">
        <v>1695</v>
      </c>
      <c r="G17" s="65" t="s">
        <v>65</v>
      </c>
      <c r="H17" s="65" t="s">
        <v>96</v>
      </c>
      <c r="I17" s="65">
        <v>1</v>
      </c>
      <c r="J17" s="65">
        <v>88984</v>
      </c>
      <c r="K17" s="8">
        <v>25.423999999999999</v>
      </c>
      <c r="L17" s="65"/>
      <c r="M17" s="65">
        <v>1.975306139490177</v>
      </c>
      <c r="N17" s="65"/>
      <c r="O17" s="65">
        <v>28.444408408658546</v>
      </c>
      <c r="P17" s="65">
        <f t="shared" si="0"/>
        <v>3128.3477132508424</v>
      </c>
      <c r="Q17" s="8">
        <f t="shared" si="1"/>
        <v>0.89381363235738354</v>
      </c>
      <c r="R17" s="8">
        <f t="shared" si="2"/>
        <v>0.6393151220142621</v>
      </c>
    </row>
    <row r="18" spans="1:18" x14ac:dyDescent="0.3">
      <c r="A18" s="64" t="s">
        <v>379</v>
      </c>
      <c r="B18" s="64" t="s">
        <v>125</v>
      </c>
      <c r="C18" s="65" t="s">
        <v>246</v>
      </c>
      <c r="D18" s="64" t="s">
        <v>111</v>
      </c>
      <c r="E18" s="65"/>
      <c r="F18" s="65">
        <v>1696</v>
      </c>
      <c r="G18" s="65" t="s">
        <v>65</v>
      </c>
      <c r="H18" s="65" t="s">
        <v>96</v>
      </c>
      <c r="I18" s="65">
        <v>1</v>
      </c>
      <c r="J18" s="65">
        <v>88984</v>
      </c>
      <c r="K18" s="8">
        <v>25.423999999999999</v>
      </c>
      <c r="L18" s="65"/>
      <c r="M18" s="65">
        <v>2.1166304072940165</v>
      </c>
      <c r="N18" s="65"/>
      <c r="O18" s="65">
        <v>30.479477865033839</v>
      </c>
      <c r="P18" s="65">
        <f t="shared" si="0"/>
        <v>2919.4725839474681</v>
      </c>
      <c r="Q18" s="8">
        <f t="shared" si="1"/>
        <v>0.83413502398499084</v>
      </c>
      <c r="R18" s="8">
        <f t="shared" si="2"/>
        <v>0.68505524285340824</v>
      </c>
    </row>
    <row r="19" spans="1:18" x14ac:dyDescent="0.3">
      <c r="A19" s="64" t="s">
        <v>379</v>
      </c>
      <c r="B19" s="64" t="s">
        <v>125</v>
      </c>
      <c r="C19" s="65" t="s">
        <v>246</v>
      </c>
      <c r="D19" s="64" t="s">
        <v>111</v>
      </c>
      <c r="E19" s="65"/>
      <c r="F19" s="65">
        <v>1697</v>
      </c>
      <c r="G19" s="65" t="s">
        <v>65</v>
      </c>
      <c r="H19" s="65" t="s">
        <v>96</v>
      </c>
      <c r="I19" s="65">
        <v>1</v>
      </c>
      <c r="J19" s="65">
        <v>88984</v>
      </c>
      <c r="K19" s="8">
        <v>25.423999999999999</v>
      </c>
      <c r="L19" s="65"/>
      <c r="M19" s="65">
        <v>2.3008885943154262</v>
      </c>
      <c r="N19" s="65"/>
      <c r="O19" s="65">
        <v>33.132795758142137</v>
      </c>
      <c r="P19" s="65">
        <f t="shared" si="0"/>
        <v>2685.6773768670832</v>
      </c>
      <c r="Q19" s="8">
        <f t="shared" si="1"/>
        <v>0.76733639339059523</v>
      </c>
      <c r="R19" s="8">
        <f t="shared" si="2"/>
        <v>0.74469108509714421</v>
      </c>
    </row>
    <row r="20" spans="1:18" x14ac:dyDescent="0.3">
      <c r="A20" s="64" t="s">
        <v>379</v>
      </c>
      <c r="B20" s="64" t="s">
        <v>125</v>
      </c>
      <c r="C20" s="65" t="s">
        <v>246</v>
      </c>
      <c r="D20" s="64" t="s">
        <v>111</v>
      </c>
      <c r="E20" s="65"/>
      <c r="F20" s="65">
        <v>1698</v>
      </c>
      <c r="G20" s="65" t="s">
        <v>65</v>
      </c>
      <c r="H20" s="65" t="s">
        <v>96</v>
      </c>
      <c r="I20" s="65">
        <v>1</v>
      </c>
      <c r="J20" s="65">
        <v>88984</v>
      </c>
      <c r="K20" s="8">
        <v>25.423999999999999</v>
      </c>
      <c r="L20" s="65"/>
      <c r="M20" s="65">
        <v>2.7015870420451376</v>
      </c>
      <c r="N20" s="65"/>
      <c r="O20" s="65">
        <v>38.902853405449981</v>
      </c>
      <c r="P20" s="65">
        <f t="shared" si="0"/>
        <v>2287.3386451270962</v>
      </c>
      <c r="Q20" s="8">
        <f t="shared" si="1"/>
        <v>0.65352532717917033</v>
      </c>
      <c r="R20" s="8">
        <f t="shared" si="2"/>
        <v>0.87437861650296644</v>
      </c>
    </row>
    <row r="21" spans="1:18" x14ac:dyDescent="0.3">
      <c r="A21" s="64" t="s">
        <v>379</v>
      </c>
      <c r="B21" s="64" t="s">
        <v>125</v>
      </c>
      <c r="C21" s="65" t="s">
        <v>246</v>
      </c>
      <c r="D21" s="64" t="s">
        <v>111</v>
      </c>
      <c r="E21" s="65"/>
      <c r="F21" s="65">
        <v>1699</v>
      </c>
      <c r="G21" s="65" t="s">
        <v>65</v>
      </c>
      <c r="H21" s="65" t="s">
        <v>96</v>
      </c>
      <c r="I21" s="65">
        <v>1</v>
      </c>
      <c r="J21" s="65">
        <v>88984</v>
      </c>
      <c r="K21" s="8">
        <v>25.423999999999999</v>
      </c>
      <c r="L21" s="65"/>
      <c r="M21" s="65">
        <v>2.8092102490330695</v>
      </c>
      <c r="N21" s="65"/>
      <c r="O21" s="65">
        <v>40.452627586076197</v>
      </c>
      <c r="P21" s="65">
        <f t="shared" si="0"/>
        <v>2199.7087781419746</v>
      </c>
      <c r="Q21" s="8">
        <f t="shared" si="1"/>
        <v>0.62848822232627843</v>
      </c>
      <c r="R21" s="8">
        <f t="shared" si="2"/>
        <v>0.9092112646335565</v>
      </c>
    </row>
    <row r="22" spans="1:18" x14ac:dyDescent="0.3">
      <c r="A22" s="64" t="s">
        <v>379</v>
      </c>
      <c r="B22" s="64" t="s">
        <v>125</v>
      </c>
      <c r="C22" s="65" t="s">
        <v>246</v>
      </c>
      <c r="D22" s="64" t="s">
        <v>111</v>
      </c>
      <c r="E22" s="65"/>
      <c r="F22" s="65">
        <v>1700</v>
      </c>
      <c r="G22" s="65" t="s">
        <v>65</v>
      </c>
      <c r="H22" s="65" t="s">
        <v>96</v>
      </c>
      <c r="I22" s="65">
        <v>1</v>
      </c>
      <c r="J22" s="65">
        <v>88984</v>
      </c>
      <c r="K22" s="8">
        <v>25.423999999999999</v>
      </c>
      <c r="L22" s="65"/>
      <c r="M22" s="65">
        <v>2.108031120630284</v>
      </c>
      <c r="N22" s="65"/>
      <c r="O22" s="65">
        <v>30.355648137076088</v>
      </c>
      <c r="P22" s="65">
        <f t="shared" si="0"/>
        <v>2931.3819819684832</v>
      </c>
      <c r="Q22" s="8">
        <f t="shared" si="1"/>
        <v>0.83753770913385239</v>
      </c>
      <c r="R22" s="8">
        <f t="shared" si="2"/>
        <v>0.6822720519885842</v>
      </c>
    </row>
    <row r="23" spans="1:18" x14ac:dyDescent="0.3">
      <c r="A23" s="64" t="s">
        <v>379</v>
      </c>
      <c r="B23" s="64" t="s">
        <v>125</v>
      </c>
      <c r="C23" s="65" t="s">
        <v>246</v>
      </c>
      <c r="D23" s="64" t="s">
        <v>111</v>
      </c>
      <c r="E23" s="65"/>
      <c r="F23" s="65">
        <v>1701</v>
      </c>
      <c r="G23" s="65" t="s">
        <v>65</v>
      </c>
      <c r="H23" s="65" t="s">
        <v>96</v>
      </c>
      <c r="I23" s="65">
        <v>1</v>
      </c>
      <c r="J23" s="65">
        <v>88984</v>
      </c>
      <c r="K23" s="8">
        <v>25.423999999999999</v>
      </c>
      <c r="L23" s="65"/>
      <c r="M23" s="65">
        <v>1.7958732496131067</v>
      </c>
      <c r="N23" s="65"/>
      <c r="O23" s="65">
        <v>25.860574794428736</v>
      </c>
      <c r="P23" s="65">
        <f t="shared" si="0"/>
        <v>3440.913464118757</v>
      </c>
      <c r="Q23" s="8">
        <f t="shared" si="1"/>
        <v>0.98311813260535919</v>
      </c>
      <c r="R23" s="8">
        <f t="shared" si="2"/>
        <v>0.58124100499929732</v>
      </c>
    </row>
    <row r="24" spans="1:18" x14ac:dyDescent="0.3">
      <c r="A24" s="64" t="s">
        <v>379</v>
      </c>
      <c r="B24" s="64" t="s">
        <v>125</v>
      </c>
      <c r="C24" s="65" t="s">
        <v>246</v>
      </c>
      <c r="D24" s="64" t="s">
        <v>111</v>
      </c>
      <c r="E24" s="65"/>
      <c r="F24" s="65">
        <v>1702</v>
      </c>
      <c r="G24" s="65" t="s">
        <v>65</v>
      </c>
      <c r="H24" s="65" t="s">
        <v>96</v>
      </c>
      <c r="I24" s="65">
        <v>1</v>
      </c>
      <c r="J24" s="65">
        <v>88984</v>
      </c>
      <c r="K24" s="8">
        <v>25.423999999999999</v>
      </c>
      <c r="L24" s="65"/>
      <c r="M24" s="65">
        <v>1.8496795237477419</v>
      </c>
      <c r="N24" s="65"/>
      <c r="O24" s="65">
        <v>26.635385141967483</v>
      </c>
      <c r="P24" s="65">
        <f t="shared" si="0"/>
        <v>3340.8189716691663</v>
      </c>
      <c r="Q24" s="8">
        <f t="shared" si="1"/>
        <v>0.95451970619119042</v>
      </c>
      <c r="R24" s="8">
        <f t="shared" si="2"/>
        <v>0.59865560419777664</v>
      </c>
    </row>
    <row r="25" spans="1:18" x14ac:dyDescent="0.3">
      <c r="A25" s="64" t="s">
        <v>379</v>
      </c>
      <c r="B25" s="64" t="s">
        <v>125</v>
      </c>
      <c r="C25" s="65" t="s">
        <v>246</v>
      </c>
      <c r="D25" s="64" t="s">
        <v>111</v>
      </c>
      <c r="E25" s="65"/>
      <c r="F25" s="65">
        <v>1703</v>
      </c>
      <c r="G25" s="65" t="s">
        <v>65</v>
      </c>
      <c r="H25" s="65" t="s">
        <v>96</v>
      </c>
      <c r="I25" s="65">
        <v>1</v>
      </c>
      <c r="J25" s="65">
        <v>88984</v>
      </c>
      <c r="K25" s="8">
        <v>25.423999999999999</v>
      </c>
      <c r="L25" s="65"/>
      <c r="M25" s="65">
        <v>1.6655383319667239</v>
      </c>
      <c r="N25" s="65"/>
      <c r="O25" s="65">
        <v>23.983751980320822</v>
      </c>
      <c r="P25" s="65">
        <f t="shared" si="0"/>
        <v>3710.1784605266625</v>
      </c>
      <c r="Q25" s="8">
        <f t="shared" si="1"/>
        <v>1.0600509887219036</v>
      </c>
      <c r="R25" s="8">
        <f t="shared" si="2"/>
        <v>0.53905762789537048</v>
      </c>
    </row>
    <row r="26" spans="1:18" x14ac:dyDescent="0.3">
      <c r="A26" s="64" t="s">
        <v>379</v>
      </c>
      <c r="B26" s="64" t="s">
        <v>125</v>
      </c>
      <c r="C26" s="65" t="s">
        <v>246</v>
      </c>
      <c r="D26" s="64" t="s">
        <v>111</v>
      </c>
      <c r="E26" s="65"/>
      <c r="F26" s="65">
        <v>1704</v>
      </c>
      <c r="G26" s="65" t="s">
        <v>65</v>
      </c>
      <c r="H26" s="65" t="s">
        <v>96</v>
      </c>
      <c r="I26" s="65">
        <v>1</v>
      </c>
      <c r="J26" s="65">
        <v>88984</v>
      </c>
      <c r="K26" s="8">
        <v>25.423999999999999</v>
      </c>
      <c r="L26" s="65"/>
      <c r="M26" s="65">
        <v>1.7807193175877509</v>
      </c>
      <c r="N26" s="65"/>
      <c r="O26" s="65">
        <v>25.642358173263613</v>
      </c>
      <c r="P26" s="65">
        <f t="shared" si="0"/>
        <v>3470.1956582441194</v>
      </c>
      <c r="Q26" s="8">
        <f t="shared" si="1"/>
        <v>0.99148447378403415</v>
      </c>
      <c r="R26" s="8">
        <f t="shared" si="2"/>
        <v>0.57633637897293033</v>
      </c>
    </row>
    <row r="27" spans="1:18" x14ac:dyDescent="0.3">
      <c r="A27" s="64" t="s">
        <v>379</v>
      </c>
      <c r="B27" s="64" t="s">
        <v>125</v>
      </c>
      <c r="C27" s="65" t="s">
        <v>246</v>
      </c>
      <c r="D27" s="64" t="s">
        <v>111</v>
      </c>
      <c r="E27" s="65"/>
      <c r="F27" s="65">
        <v>1705</v>
      </c>
      <c r="G27" s="65" t="s">
        <v>65</v>
      </c>
      <c r="H27" s="65" t="s">
        <v>96</v>
      </c>
      <c r="I27" s="65">
        <v>1</v>
      </c>
      <c r="J27" s="65">
        <v>88984</v>
      </c>
      <c r="K27" s="8">
        <v>25.423999999999999</v>
      </c>
      <c r="L27" s="65"/>
      <c r="M27" s="65">
        <v>1.6258233976205623</v>
      </c>
      <c r="N27" s="65"/>
      <c r="O27" s="65">
        <v>23.411856925736092</v>
      </c>
      <c r="P27" s="65">
        <f t="shared" si="0"/>
        <v>3800.8091490676256</v>
      </c>
      <c r="Q27" s="8">
        <f t="shared" si="1"/>
        <v>1.0859454711621788</v>
      </c>
      <c r="R27" s="8">
        <f t="shared" si="2"/>
        <v>0.52620374282424009</v>
      </c>
    </row>
    <row r="28" spans="1:18" x14ac:dyDescent="0.3">
      <c r="A28" s="64" t="s">
        <v>379</v>
      </c>
      <c r="B28" s="64" t="s">
        <v>125</v>
      </c>
      <c r="C28" s="65" t="s">
        <v>246</v>
      </c>
      <c r="D28" s="64" t="s">
        <v>111</v>
      </c>
      <c r="E28" s="65"/>
      <c r="F28" s="65">
        <v>1706</v>
      </c>
      <c r="G28" s="65" t="s">
        <v>65</v>
      </c>
      <c r="H28" s="65" t="s">
        <v>96</v>
      </c>
      <c r="I28" s="65">
        <v>1</v>
      </c>
      <c r="J28" s="65">
        <v>88984</v>
      </c>
      <c r="K28" s="8">
        <v>25.423999999999999</v>
      </c>
      <c r="L28" s="65"/>
      <c r="M28" s="65">
        <v>1.9155913878479656</v>
      </c>
      <c r="N28" s="65"/>
      <c r="O28" s="65">
        <v>27.584515985010704</v>
      </c>
      <c r="P28" s="65">
        <f t="shared" si="0"/>
        <v>3225.8677313154049</v>
      </c>
      <c r="Q28" s="8">
        <f t="shared" si="1"/>
        <v>0.92167649466154422</v>
      </c>
      <c r="R28" s="8">
        <f t="shared" si="2"/>
        <v>0.61998822226491734</v>
      </c>
    </row>
    <row r="29" spans="1:18" x14ac:dyDescent="0.3">
      <c r="A29" s="64" t="s">
        <v>379</v>
      </c>
      <c r="B29" s="64" t="s">
        <v>125</v>
      </c>
      <c r="C29" s="65" t="s">
        <v>246</v>
      </c>
      <c r="D29" s="64" t="s">
        <v>111</v>
      </c>
      <c r="E29" s="65"/>
      <c r="F29" s="65">
        <v>1707</v>
      </c>
      <c r="G29" s="65" t="s">
        <v>65</v>
      </c>
      <c r="H29" s="65" t="s">
        <v>96</v>
      </c>
      <c r="I29" s="65">
        <v>1</v>
      </c>
      <c r="J29" s="65">
        <v>88984</v>
      </c>
      <c r="K29" s="8">
        <v>25.423999999999999</v>
      </c>
      <c r="L29" s="65"/>
      <c r="M29" s="65">
        <v>2.0201189456758972</v>
      </c>
      <c r="N29" s="65"/>
      <c r="O29" s="65">
        <v>29.08971281773292</v>
      </c>
      <c r="P29" s="65">
        <f t="shared" si="0"/>
        <v>3058.950789839213</v>
      </c>
      <c r="Q29" s="8">
        <f t="shared" si="1"/>
        <v>0.87398593995406093</v>
      </c>
      <c r="R29" s="8">
        <f t="shared" si="2"/>
        <v>0.65381895212022212</v>
      </c>
    </row>
    <row r="30" spans="1:18" x14ac:dyDescent="0.3">
      <c r="A30" s="64" t="s">
        <v>379</v>
      </c>
      <c r="B30" s="64" t="s">
        <v>125</v>
      </c>
      <c r="C30" s="65" t="s">
        <v>246</v>
      </c>
      <c r="D30" s="64" t="s">
        <v>111</v>
      </c>
      <c r="E30" s="65"/>
      <c r="F30" s="65">
        <v>1708</v>
      </c>
      <c r="G30" s="65" t="s">
        <v>65</v>
      </c>
      <c r="H30" s="65" t="s">
        <v>96</v>
      </c>
      <c r="I30" s="65">
        <v>1</v>
      </c>
      <c r="J30" s="65">
        <v>88984</v>
      </c>
      <c r="K30" s="8">
        <v>25.423999999999999</v>
      </c>
      <c r="L30" s="65"/>
      <c r="M30" s="65">
        <v>2.2726155518543441</v>
      </c>
      <c r="N30" s="65"/>
      <c r="O30" s="65">
        <v>32.725663946702554</v>
      </c>
      <c r="P30" s="65">
        <f t="shared" si="0"/>
        <v>2719.0892183248143</v>
      </c>
      <c r="Q30" s="8">
        <f t="shared" si="1"/>
        <v>0.77688263380708977</v>
      </c>
      <c r="R30" s="8">
        <f t="shared" si="2"/>
        <v>0.73554041056150665</v>
      </c>
    </row>
    <row r="31" spans="1:18" x14ac:dyDescent="0.3">
      <c r="A31" s="64" t="s">
        <v>379</v>
      </c>
      <c r="B31" s="64" t="s">
        <v>125</v>
      </c>
      <c r="C31" s="65" t="s">
        <v>246</v>
      </c>
      <c r="D31" s="64" t="s">
        <v>111</v>
      </c>
      <c r="E31" s="65"/>
      <c r="F31" s="65">
        <v>1709</v>
      </c>
      <c r="G31" s="65" t="s">
        <v>65</v>
      </c>
      <c r="H31" s="65" t="s">
        <v>96</v>
      </c>
      <c r="I31" s="65">
        <v>1</v>
      </c>
      <c r="J31" s="65">
        <v>88984</v>
      </c>
      <c r="K31" s="8">
        <v>25.423999999999999</v>
      </c>
      <c r="L31" s="65"/>
      <c r="M31" s="65">
        <v>2.6454188116853206</v>
      </c>
      <c r="N31" s="65"/>
      <c r="O31" s="65">
        <v>38.094030888268613</v>
      </c>
      <c r="P31" s="65">
        <f t="shared" si="0"/>
        <v>2335.9040228899325</v>
      </c>
      <c r="Q31" s="8">
        <f t="shared" si="1"/>
        <v>0.66740114939712358</v>
      </c>
      <c r="R31" s="8">
        <f t="shared" si="2"/>
        <v>0.85619956145528664</v>
      </c>
    </row>
    <row r="32" spans="1:18" x14ac:dyDescent="0.3">
      <c r="A32" s="64" t="s">
        <v>379</v>
      </c>
      <c r="B32" s="64" t="s">
        <v>125</v>
      </c>
      <c r="C32" s="65" t="s">
        <v>246</v>
      </c>
      <c r="D32" s="64" t="s">
        <v>111</v>
      </c>
      <c r="E32" s="65"/>
      <c r="F32" s="65">
        <v>1710</v>
      </c>
      <c r="G32" s="65" t="s">
        <v>65</v>
      </c>
      <c r="H32" s="65" t="s">
        <v>96</v>
      </c>
      <c r="I32" s="65">
        <v>1</v>
      </c>
      <c r="J32" s="65">
        <v>88984</v>
      </c>
      <c r="K32" s="8">
        <v>25.423999999999999</v>
      </c>
      <c r="L32" s="65"/>
      <c r="M32" s="65">
        <v>2.8522250063651353</v>
      </c>
      <c r="N32" s="65"/>
      <c r="O32" s="65">
        <v>41.072040091657946</v>
      </c>
      <c r="P32" s="65">
        <f t="shared" si="0"/>
        <v>2166.5346985788842</v>
      </c>
      <c r="Q32" s="8">
        <f t="shared" si="1"/>
        <v>0.61900991387968118</v>
      </c>
      <c r="R32" s="8">
        <f t="shared" si="2"/>
        <v>0.92313314959224013</v>
      </c>
    </row>
    <row r="33" spans="1:18" x14ac:dyDescent="0.3">
      <c r="A33" s="64" t="s">
        <v>379</v>
      </c>
      <c r="B33" s="64" t="s">
        <v>125</v>
      </c>
      <c r="C33" s="65" t="s">
        <v>246</v>
      </c>
      <c r="D33" s="64" t="s">
        <v>111</v>
      </c>
      <c r="E33" s="65"/>
      <c r="F33" s="65">
        <v>1711</v>
      </c>
      <c r="G33" s="65" t="s">
        <v>65</v>
      </c>
      <c r="H33" s="65" t="s">
        <v>96</v>
      </c>
      <c r="I33" s="65">
        <v>1</v>
      </c>
      <c r="J33" s="65">
        <v>88984</v>
      </c>
      <c r="K33" s="8">
        <v>25.423999999999999</v>
      </c>
      <c r="L33" s="65"/>
      <c r="M33" s="65">
        <v>2.570988341553726</v>
      </c>
      <c r="N33" s="65"/>
      <c r="O33" s="65">
        <v>37.022232118373658</v>
      </c>
      <c r="P33" s="65">
        <f t="shared" si="0"/>
        <v>2403.5287692942311</v>
      </c>
      <c r="Q33" s="8">
        <f t="shared" si="1"/>
        <v>0.68672250551263747</v>
      </c>
      <c r="R33" s="8">
        <f t="shared" si="2"/>
        <v>0.83210986510774199</v>
      </c>
    </row>
    <row r="34" spans="1:18" x14ac:dyDescent="0.3">
      <c r="A34" s="64" t="s">
        <v>379</v>
      </c>
      <c r="B34" s="64" t="s">
        <v>125</v>
      </c>
      <c r="C34" s="65" t="s">
        <v>246</v>
      </c>
      <c r="D34" s="64" t="s">
        <v>111</v>
      </c>
      <c r="E34" s="65"/>
      <c r="F34" s="65">
        <v>1712</v>
      </c>
      <c r="G34" s="65" t="s">
        <v>65</v>
      </c>
      <c r="H34" s="65" t="s">
        <v>96</v>
      </c>
      <c r="I34" s="65">
        <v>1</v>
      </c>
      <c r="J34" s="65">
        <v>88984</v>
      </c>
      <c r="K34" s="8">
        <v>25.423999999999999</v>
      </c>
      <c r="L34" s="65"/>
      <c r="M34" s="65">
        <v>2.1694472111125829</v>
      </c>
      <c r="N34" s="65"/>
      <c r="O34" s="65">
        <v>31.24003984002119</v>
      </c>
      <c r="P34" s="65">
        <f t="shared" si="0"/>
        <v>2848.3958553088596</v>
      </c>
      <c r="Q34" s="8">
        <f t="shared" si="1"/>
        <v>0.81382738723110271</v>
      </c>
      <c r="R34" s="8">
        <f t="shared" si="2"/>
        <v>0.70214959633240115</v>
      </c>
    </row>
    <row r="35" spans="1:18" x14ac:dyDescent="0.3">
      <c r="A35" s="64" t="s">
        <v>379</v>
      </c>
      <c r="B35" s="64" t="s">
        <v>125</v>
      </c>
      <c r="C35" s="65" t="s">
        <v>246</v>
      </c>
      <c r="D35" s="64" t="s">
        <v>111</v>
      </c>
      <c r="E35" s="65"/>
      <c r="F35" s="65">
        <v>1713</v>
      </c>
      <c r="G35" s="65" t="s">
        <v>65</v>
      </c>
      <c r="H35" s="65" t="s">
        <v>96</v>
      </c>
      <c r="I35" s="65">
        <v>1</v>
      </c>
      <c r="J35" s="65">
        <v>88984</v>
      </c>
      <c r="K35" s="8">
        <v>25.423999999999999</v>
      </c>
      <c r="L35" s="65"/>
      <c r="M35" s="65">
        <v>2.0000204263393928</v>
      </c>
      <c r="N35" s="65"/>
      <c r="O35" s="65">
        <v>28.800294139287253</v>
      </c>
      <c r="P35" s="65">
        <f t="shared" si="0"/>
        <v>3089.6906666871341</v>
      </c>
      <c r="Q35" s="8">
        <f t="shared" si="1"/>
        <v>0.88276876191060982</v>
      </c>
      <c r="R35" s="8">
        <f t="shared" si="2"/>
        <v>0.64731399216234953</v>
      </c>
    </row>
    <row r="36" spans="1:18" x14ac:dyDescent="0.3">
      <c r="A36" s="64" t="s">
        <v>379</v>
      </c>
      <c r="B36" s="64" t="s">
        <v>125</v>
      </c>
      <c r="C36" s="65" t="s">
        <v>246</v>
      </c>
      <c r="D36" s="64" t="s">
        <v>111</v>
      </c>
      <c r="E36" s="65"/>
      <c r="F36" s="65">
        <v>1714</v>
      </c>
      <c r="G36" s="65" t="s">
        <v>65</v>
      </c>
      <c r="H36" s="65" t="s">
        <v>96</v>
      </c>
      <c r="I36" s="65">
        <v>1</v>
      </c>
      <c r="J36" s="65">
        <v>88984</v>
      </c>
      <c r="K36" s="8">
        <v>25.423999999999999</v>
      </c>
      <c r="L36" s="65"/>
      <c r="M36" s="65">
        <v>2.3491143708978943</v>
      </c>
      <c r="N36" s="65"/>
      <c r="O36" s="65">
        <v>33.827246940929676</v>
      </c>
      <c r="P36" s="65">
        <f t="shared" si="0"/>
        <v>2630.5421826194424</v>
      </c>
      <c r="Q36" s="8">
        <f t="shared" si="1"/>
        <v>0.75158348074841208</v>
      </c>
      <c r="R36" s="8">
        <f t="shared" si="2"/>
        <v>0.76029953566775321</v>
      </c>
    </row>
    <row r="37" spans="1:18" x14ac:dyDescent="0.3">
      <c r="A37" s="64" t="s">
        <v>379</v>
      </c>
      <c r="B37" s="64" t="s">
        <v>125</v>
      </c>
      <c r="C37" s="65" t="s">
        <v>246</v>
      </c>
      <c r="D37" s="64" t="s">
        <v>111</v>
      </c>
      <c r="E37" s="65"/>
      <c r="F37" s="65">
        <v>1715</v>
      </c>
      <c r="G37" s="65" t="s">
        <v>65</v>
      </c>
      <c r="H37" s="65" t="s">
        <v>96</v>
      </c>
      <c r="I37" s="65">
        <v>1</v>
      </c>
      <c r="J37" s="65">
        <v>88984</v>
      </c>
      <c r="K37" s="8">
        <v>25.423999999999999</v>
      </c>
      <c r="L37" s="65"/>
      <c r="M37" s="65">
        <v>2.4054509560116073</v>
      </c>
      <c r="N37" s="65"/>
      <c r="O37" s="65">
        <v>34.638493766567144</v>
      </c>
      <c r="P37" s="65">
        <f t="shared" si="0"/>
        <v>2568.9338745406649</v>
      </c>
      <c r="Q37" s="8">
        <f t="shared" si="1"/>
        <v>0.73398110701161845</v>
      </c>
      <c r="R37" s="8">
        <f t="shared" si="2"/>
        <v>0.77853307935285321</v>
      </c>
    </row>
    <row r="38" spans="1:18" x14ac:dyDescent="0.3">
      <c r="A38" s="64" t="s">
        <v>379</v>
      </c>
      <c r="B38" s="64" t="s">
        <v>125</v>
      </c>
      <c r="C38" s="65" t="s">
        <v>246</v>
      </c>
      <c r="D38" s="64" t="s">
        <v>111</v>
      </c>
      <c r="E38" s="65"/>
      <c r="F38" s="65">
        <v>1716</v>
      </c>
      <c r="G38" s="65" t="s">
        <v>65</v>
      </c>
      <c r="H38" s="65" t="s">
        <v>96</v>
      </c>
      <c r="I38" s="65">
        <v>1</v>
      </c>
      <c r="J38" s="65">
        <v>88984</v>
      </c>
      <c r="K38" s="8">
        <v>25.423999999999999</v>
      </c>
      <c r="L38" s="65"/>
      <c r="M38" s="65">
        <v>2.1621722630459299</v>
      </c>
      <c r="N38" s="65"/>
      <c r="O38" s="65">
        <v>31.135280587861388</v>
      </c>
      <c r="P38" s="65">
        <f t="shared" si="0"/>
        <v>2857.9797040496851</v>
      </c>
      <c r="Q38" s="8">
        <f t="shared" si="1"/>
        <v>0.81656562972848146</v>
      </c>
      <c r="R38" s="8">
        <f t="shared" si="2"/>
        <v>0.69979503254206121</v>
      </c>
    </row>
    <row r="39" spans="1:18" x14ac:dyDescent="0.3">
      <c r="A39" s="64" t="s">
        <v>379</v>
      </c>
      <c r="B39" s="64" t="s">
        <v>125</v>
      </c>
      <c r="C39" s="65" t="s">
        <v>246</v>
      </c>
      <c r="D39" s="64" t="s">
        <v>111</v>
      </c>
      <c r="E39" s="65"/>
      <c r="F39" s="65">
        <v>1717</v>
      </c>
      <c r="G39" s="65" t="s">
        <v>65</v>
      </c>
      <c r="H39" s="65" t="s">
        <v>96</v>
      </c>
      <c r="I39" s="65">
        <v>1</v>
      </c>
      <c r="J39" s="65">
        <v>88984</v>
      </c>
      <c r="K39" s="8">
        <v>25.423999999999999</v>
      </c>
      <c r="L39" s="65"/>
      <c r="M39" s="65">
        <v>2.03900183935249</v>
      </c>
      <c r="N39" s="65"/>
      <c r="O39" s="65">
        <v>29.361626486675853</v>
      </c>
      <c r="P39" s="65">
        <f t="shared" si="0"/>
        <v>3030.6223001774256</v>
      </c>
      <c r="Q39" s="8">
        <f t="shared" si="1"/>
        <v>0.86589208576497878</v>
      </c>
      <c r="R39" s="8">
        <f t="shared" si="2"/>
        <v>0.65993047034693542</v>
      </c>
    </row>
    <row r="40" spans="1:18" x14ac:dyDescent="0.3">
      <c r="A40" s="64" t="s">
        <v>379</v>
      </c>
      <c r="B40" s="64" t="s">
        <v>125</v>
      </c>
      <c r="C40" s="65" t="s">
        <v>246</v>
      </c>
      <c r="D40" s="64" t="s">
        <v>111</v>
      </c>
      <c r="E40" s="65"/>
      <c r="F40" s="65">
        <v>1718</v>
      </c>
      <c r="G40" s="65" t="s">
        <v>65</v>
      </c>
      <c r="H40" s="65" t="s">
        <v>96</v>
      </c>
      <c r="I40" s="65">
        <v>1</v>
      </c>
      <c r="J40" s="65">
        <v>88984</v>
      </c>
      <c r="K40" s="8">
        <v>25.423999999999999</v>
      </c>
      <c r="L40" s="65"/>
      <c r="M40" s="65">
        <v>1.9007801243721762</v>
      </c>
      <c r="N40" s="65"/>
      <c r="O40" s="65">
        <v>27.371233790959341</v>
      </c>
      <c r="P40" s="65">
        <f t="shared" si="0"/>
        <v>3251.0043456422932</v>
      </c>
      <c r="Q40" s="8">
        <f t="shared" si="1"/>
        <v>0.92885838446922664</v>
      </c>
      <c r="R40" s="8">
        <f t="shared" si="2"/>
        <v>0.61519450217925342</v>
      </c>
    </row>
    <row r="41" spans="1:18" x14ac:dyDescent="0.3">
      <c r="A41" s="64" t="s">
        <v>379</v>
      </c>
      <c r="B41" s="64" t="s">
        <v>125</v>
      </c>
      <c r="C41" s="65" t="s">
        <v>246</v>
      </c>
      <c r="D41" s="64" t="s">
        <v>111</v>
      </c>
      <c r="E41" s="65"/>
      <c r="F41" s="65">
        <v>1719</v>
      </c>
      <c r="G41" s="65" t="s">
        <v>65</v>
      </c>
      <c r="H41" s="65" t="s">
        <v>96</v>
      </c>
      <c r="I41" s="65">
        <v>1</v>
      </c>
      <c r="J41" s="65">
        <v>88984</v>
      </c>
      <c r="K41" s="8">
        <v>25.423999999999999</v>
      </c>
      <c r="L41" s="65"/>
      <c r="M41" s="65">
        <v>2.2288514181935422</v>
      </c>
      <c r="N41" s="65"/>
      <c r="O41" s="65">
        <v>32.095460421987006</v>
      </c>
      <c r="P41" s="65">
        <f t="shared" si="0"/>
        <v>2772.4793110941473</v>
      </c>
      <c r="Q41" s="8">
        <f t="shared" si="1"/>
        <v>0.79213694602689921</v>
      </c>
      <c r="R41" s="8">
        <f t="shared" si="2"/>
        <v>0.721375987188416</v>
      </c>
    </row>
    <row r="42" spans="1:18" x14ac:dyDescent="0.3">
      <c r="A42" s="64" t="s">
        <v>379</v>
      </c>
      <c r="B42" s="64" t="s">
        <v>125</v>
      </c>
      <c r="C42" s="65" t="s">
        <v>246</v>
      </c>
      <c r="D42" s="64" t="s">
        <v>111</v>
      </c>
      <c r="E42" s="65"/>
      <c r="F42" s="65">
        <v>1720</v>
      </c>
      <c r="G42" s="65" t="s">
        <v>65</v>
      </c>
      <c r="H42" s="65" t="s">
        <v>96</v>
      </c>
      <c r="I42" s="65">
        <v>1</v>
      </c>
      <c r="J42" s="65">
        <v>88984</v>
      </c>
      <c r="K42" s="8">
        <v>25.423999999999999</v>
      </c>
      <c r="L42" s="65"/>
      <c r="M42" s="65">
        <v>2.6515023229336077</v>
      </c>
      <c r="N42" s="65"/>
      <c r="O42" s="65">
        <v>38.18163345024395</v>
      </c>
      <c r="P42" s="65">
        <f t="shared" si="0"/>
        <v>2330.5446089926636</v>
      </c>
      <c r="Q42" s="8">
        <f t="shared" si="1"/>
        <v>0.66586988828361826</v>
      </c>
      <c r="R42" s="8">
        <f t="shared" si="2"/>
        <v>0.85816851232230407</v>
      </c>
    </row>
    <row r="43" spans="1:18" x14ac:dyDescent="0.3">
      <c r="A43" s="64" t="s">
        <v>379</v>
      </c>
      <c r="B43" s="64" t="s">
        <v>125</v>
      </c>
      <c r="C43" s="65" t="s">
        <v>246</v>
      </c>
      <c r="D43" s="64" t="s">
        <v>111</v>
      </c>
      <c r="E43" s="65"/>
      <c r="F43" s="65">
        <v>1721</v>
      </c>
      <c r="G43" s="65" t="s">
        <v>65</v>
      </c>
      <c r="H43" s="65" t="s">
        <v>96</v>
      </c>
      <c r="I43" s="65">
        <v>1</v>
      </c>
      <c r="J43" s="65">
        <v>88984</v>
      </c>
      <c r="K43" s="8">
        <v>25.423999999999999</v>
      </c>
      <c r="L43" s="65"/>
      <c r="M43" s="65">
        <v>2.2782404069550766</v>
      </c>
      <c r="N43" s="65"/>
      <c r="O43" s="65">
        <v>32.806661860153106</v>
      </c>
      <c r="P43" s="65">
        <f t="shared" si="0"/>
        <v>2712.3759308190924</v>
      </c>
      <c r="Q43" s="8">
        <f t="shared" si="1"/>
        <v>0.77496455166259781</v>
      </c>
      <c r="R43" s="8">
        <f t="shared" si="2"/>
        <v>0.73736091567367412</v>
      </c>
    </row>
    <row r="44" spans="1:18" x14ac:dyDescent="0.3">
      <c r="A44" s="64" t="s">
        <v>379</v>
      </c>
      <c r="B44" s="64" t="s">
        <v>125</v>
      </c>
      <c r="C44" s="65" t="s">
        <v>246</v>
      </c>
      <c r="D44" s="64" t="s">
        <v>111</v>
      </c>
      <c r="E44" s="65"/>
      <c r="F44" s="65">
        <v>1722</v>
      </c>
      <c r="G44" s="65" t="s">
        <v>65</v>
      </c>
      <c r="H44" s="65" t="s">
        <v>96</v>
      </c>
      <c r="I44" s="65">
        <v>1</v>
      </c>
      <c r="J44" s="65">
        <v>88984</v>
      </c>
      <c r="K44" s="8">
        <v>25.423999999999999</v>
      </c>
      <c r="L44" s="65"/>
      <c r="M44" s="65">
        <v>1.8324527933901336</v>
      </c>
      <c r="N44" s="65"/>
      <c r="O44" s="65">
        <v>26.38732022481792</v>
      </c>
      <c r="P44" s="65">
        <f t="shared" si="0"/>
        <v>3372.2257221219597</v>
      </c>
      <c r="Q44" s="8">
        <f t="shared" si="1"/>
        <v>0.96349306346341701</v>
      </c>
      <c r="R44" s="8">
        <f t="shared" si="2"/>
        <v>0.59308010934140787</v>
      </c>
    </row>
    <row r="45" spans="1:18" x14ac:dyDescent="0.3">
      <c r="A45" s="64" t="s">
        <v>379</v>
      </c>
      <c r="B45" s="64" t="s">
        <v>125</v>
      </c>
      <c r="C45" s="65" t="s">
        <v>246</v>
      </c>
      <c r="D45" s="64" t="s">
        <v>111</v>
      </c>
      <c r="E45" s="65"/>
      <c r="F45" s="65">
        <v>1723</v>
      </c>
      <c r="G45" s="65" t="s">
        <v>65</v>
      </c>
      <c r="H45" s="65" t="s">
        <v>96</v>
      </c>
      <c r="I45" s="65">
        <v>1</v>
      </c>
      <c r="J45" s="65">
        <v>88984</v>
      </c>
      <c r="K45" s="8">
        <v>25.423999999999999</v>
      </c>
      <c r="L45" s="65"/>
      <c r="M45" s="65">
        <v>1.9043607608883439</v>
      </c>
      <c r="N45" s="65"/>
      <c r="O45" s="65">
        <v>27.422794956792153</v>
      </c>
      <c r="P45" s="65">
        <f t="shared" si="0"/>
        <v>3244.8917092588404</v>
      </c>
      <c r="Q45" s="8">
        <f t="shared" si="1"/>
        <v>0.92711191693109729</v>
      </c>
      <c r="R45" s="8">
        <f t="shared" si="2"/>
        <v>0.61635338840223308</v>
      </c>
    </row>
    <row r="46" spans="1:18" x14ac:dyDescent="0.3">
      <c r="A46" s="64" t="s">
        <v>379</v>
      </c>
      <c r="B46" s="64" t="s">
        <v>125</v>
      </c>
      <c r="C46" s="65" t="s">
        <v>246</v>
      </c>
      <c r="D46" s="64" t="s">
        <v>111</v>
      </c>
      <c r="E46" s="65"/>
      <c r="F46" s="65">
        <v>1724</v>
      </c>
      <c r="G46" s="65" t="s">
        <v>65</v>
      </c>
      <c r="H46" s="65" t="s">
        <v>96</v>
      </c>
      <c r="I46" s="65">
        <v>1</v>
      </c>
      <c r="J46" s="65">
        <v>88984</v>
      </c>
      <c r="K46" s="8">
        <v>25.423999999999999</v>
      </c>
      <c r="L46" s="65"/>
      <c r="M46" s="65">
        <v>2.344191095269744</v>
      </c>
      <c r="N46" s="65"/>
      <c r="O46" s="65">
        <v>33.756351771884312</v>
      </c>
      <c r="P46" s="65">
        <f t="shared" si="0"/>
        <v>2636.0668534718502</v>
      </c>
      <c r="Q46" s="8">
        <f t="shared" si="1"/>
        <v>0.75316195813481435</v>
      </c>
      <c r="R46" s="8">
        <f t="shared" si="2"/>
        <v>0.758706099341102</v>
      </c>
    </row>
    <row r="47" spans="1:18" x14ac:dyDescent="0.3">
      <c r="A47" s="64" t="s">
        <v>379</v>
      </c>
      <c r="B47" s="64" t="s">
        <v>125</v>
      </c>
      <c r="C47" s="65" t="s">
        <v>246</v>
      </c>
      <c r="D47" s="64" t="s">
        <v>111</v>
      </c>
      <c r="E47" s="65"/>
      <c r="F47" s="65">
        <v>1725</v>
      </c>
      <c r="G47" s="65" t="s">
        <v>65</v>
      </c>
      <c r="H47" s="65" t="s">
        <v>96</v>
      </c>
      <c r="I47" s="65">
        <v>1</v>
      </c>
      <c r="J47" s="65">
        <v>88984</v>
      </c>
      <c r="K47" s="8">
        <v>25.423999999999999</v>
      </c>
      <c r="L47" s="65"/>
      <c r="M47" s="65">
        <v>2.2809371601715251</v>
      </c>
      <c r="N47" s="65"/>
      <c r="O47" s="65">
        <v>32.845495106469961</v>
      </c>
      <c r="P47" s="65">
        <f t="shared" si="0"/>
        <v>2709.1690873148623</v>
      </c>
      <c r="Q47" s="8">
        <f t="shared" si="1"/>
        <v>0.77404831066138924</v>
      </c>
      <c r="R47" s="8">
        <f t="shared" si="2"/>
        <v>0.73823372980468305</v>
      </c>
    </row>
    <row r="48" spans="1:18" x14ac:dyDescent="0.3">
      <c r="A48" s="64" t="s">
        <v>379</v>
      </c>
      <c r="B48" s="64" t="s">
        <v>125</v>
      </c>
      <c r="C48" s="65" t="s">
        <v>246</v>
      </c>
      <c r="D48" s="64" t="s">
        <v>111</v>
      </c>
      <c r="E48" s="65"/>
      <c r="F48" s="65">
        <v>1726</v>
      </c>
      <c r="G48" s="65" t="s">
        <v>65</v>
      </c>
      <c r="H48" s="65" t="s">
        <v>96</v>
      </c>
      <c r="I48" s="65">
        <v>1</v>
      </c>
      <c r="J48" s="65">
        <v>88984</v>
      </c>
      <c r="K48" s="8">
        <v>25.423999999999999</v>
      </c>
      <c r="L48" s="65"/>
      <c r="M48" s="65">
        <v>2.290292167931395</v>
      </c>
      <c r="N48" s="65"/>
      <c r="O48" s="65">
        <v>32.980207218212087</v>
      </c>
      <c r="P48" s="65">
        <f t="shared" si="0"/>
        <v>2698.1031201908854</v>
      </c>
      <c r="Q48" s="8">
        <f t="shared" si="1"/>
        <v>0.77088660576882451</v>
      </c>
      <c r="R48" s="8">
        <f t="shared" si="2"/>
        <v>0.74126151259129924</v>
      </c>
    </row>
    <row r="49" spans="1:18" x14ac:dyDescent="0.3">
      <c r="A49" s="64" t="s">
        <v>379</v>
      </c>
      <c r="B49" s="64" t="s">
        <v>125</v>
      </c>
      <c r="C49" s="65" t="s">
        <v>246</v>
      </c>
      <c r="D49" s="64" t="s">
        <v>111</v>
      </c>
      <c r="E49" s="65"/>
      <c r="F49" s="65">
        <v>1727</v>
      </c>
      <c r="G49" s="65" t="s">
        <v>65</v>
      </c>
      <c r="H49" s="65" t="s">
        <v>96</v>
      </c>
      <c r="I49" s="65">
        <v>1</v>
      </c>
      <c r="J49" s="65">
        <v>88984</v>
      </c>
      <c r="K49" s="8">
        <v>25.423999999999999</v>
      </c>
      <c r="L49" s="65"/>
      <c r="M49" s="65">
        <v>2.477934607608832</v>
      </c>
      <c r="N49" s="65"/>
      <c r="O49" s="65">
        <v>35.682258349567178</v>
      </c>
      <c r="P49" s="65">
        <f t="shared" si="0"/>
        <v>2493.7883451280873</v>
      </c>
      <c r="Q49" s="8">
        <f t="shared" si="1"/>
        <v>0.71251095575088197</v>
      </c>
      <c r="R49" s="8">
        <f t="shared" si="2"/>
        <v>0.80199268069691576</v>
      </c>
    </row>
    <row r="50" spans="1:18" x14ac:dyDescent="0.3">
      <c r="A50" s="64" t="s">
        <v>379</v>
      </c>
      <c r="B50" s="64" t="s">
        <v>125</v>
      </c>
      <c r="C50" s="65" t="s">
        <v>246</v>
      </c>
      <c r="D50" s="64" t="s">
        <v>111</v>
      </c>
      <c r="E50" s="65"/>
      <c r="F50" s="65">
        <v>1728</v>
      </c>
      <c r="G50" s="65" t="s">
        <v>65</v>
      </c>
      <c r="H50" s="65" t="s">
        <v>96</v>
      </c>
      <c r="I50" s="65">
        <v>1</v>
      </c>
      <c r="J50" s="65">
        <v>88984</v>
      </c>
      <c r="K50" s="8">
        <v>25.423999999999999</v>
      </c>
      <c r="L50" s="65"/>
      <c r="M50" s="65">
        <v>3.2170133358457065</v>
      </c>
      <c r="N50" s="65"/>
      <c r="O50" s="65">
        <v>46.324992036178173</v>
      </c>
      <c r="P50" s="65">
        <f t="shared" si="0"/>
        <v>1920.8637948713872</v>
      </c>
      <c r="Q50" s="8">
        <f t="shared" si="1"/>
        <v>0.54881822710611061</v>
      </c>
      <c r="R50" s="8">
        <f t="shared" si="2"/>
        <v>1.0411982386986014</v>
      </c>
    </row>
    <row r="51" spans="1:18" x14ac:dyDescent="0.3">
      <c r="A51" s="64" t="s">
        <v>379</v>
      </c>
      <c r="B51" s="64" t="s">
        <v>125</v>
      </c>
      <c r="C51" s="65" t="s">
        <v>246</v>
      </c>
      <c r="D51" s="64" t="s">
        <v>111</v>
      </c>
      <c r="E51" s="65"/>
      <c r="F51" s="65">
        <v>1729</v>
      </c>
      <c r="G51" s="65" t="s">
        <v>65</v>
      </c>
      <c r="H51" s="65" t="s">
        <v>96</v>
      </c>
      <c r="I51" s="65">
        <v>1</v>
      </c>
      <c r="J51" s="65">
        <v>88984</v>
      </c>
      <c r="K51" s="8">
        <v>25.423999999999999</v>
      </c>
      <c r="L51" s="65"/>
      <c r="M51" s="65">
        <v>2.8839860825843813</v>
      </c>
      <c r="N51" s="65"/>
      <c r="O51" s="65">
        <v>41.529399589215082</v>
      </c>
      <c r="P51" s="65">
        <f t="shared" si="0"/>
        <v>2142.6748491473154</v>
      </c>
      <c r="Q51" s="8">
        <f t="shared" si="1"/>
        <v>0.61219281404209003</v>
      </c>
      <c r="R51" s="8">
        <f t="shared" si="2"/>
        <v>0.93341273912647404</v>
      </c>
    </row>
    <row r="52" spans="1:18" x14ac:dyDescent="0.3">
      <c r="A52" s="64" t="s">
        <v>379</v>
      </c>
      <c r="B52" s="64" t="s">
        <v>125</v>
      </c>
      <c r="C52" s="65" t="s">
        <v>246</v>
      </c>
      <c r="D52" s="64" t="s">
        <v>111</v>
      </c>
      <c r="E52" s="65"/>
      <c r="F52" s="65">
        <v>1730</v>
      </c>
      <c r="G52" s="65" t="s">
        <v>65</v>
      </c>
      <c r="H52" s="65" t="s">
        <v>96</v>
      </c>
      <c r="I52" s="65">
        <v>1</v>
      </c>
      <c r="J52" s="65">
        <v>88984</v>
      </c>
      <c r="K52" s="8">
        <v>25.423999999999999</v>
      </c>
      <c r="L52" s="65"/>
      <c r="M52" s="65">
        <v>2.1084569859275977</v>
      </c>
      <c r="N52" s="65"/>
      <c r="O52" s="65">
        <v>30.361780597357406</v>
      </c>
      <c r="P52" s="65">
        <f t="shared" si="0"/>
        <v>2930.789902610155</v>
      </c>
      <c r="Q52" s="8">
        <f t="shared" si="1"/>
        <v>0.83736854360290136</v>
      </c>
      <c r="R52" s="8">
        <f t="shared" si="2"/>
        <v>0.68240988486373744</v>
      </c>
    </row>
    <row r="53" spans="1:18" x14ac:dyDescent="0.3">
      <c r="A53" s="64" t="s">
        <v>379</v>
      </c>
      <c r="B53" s="64" t="s">
        <v>125</v>
      </c>
      <c r="C53" s="65" t="s">
        <v>246</v>
      </c>
      <c r="D53" s="64" t="s">
        <v>111</v>
      </c>
      <c r="E53" s="65"/>
      <c r="F53" s="65">
        <v>1731</v>
      </c>
      <c r="G53" s="65" t="s">
        <v>65</v>
      </c>
      <c r="H53" s="65" t="s">
        <v>96</v>
      </c>
      <c r="I53" s="65">
        <v>1</v>
      </c>
      <c r="J53" s="65">
        <v>88984</v>
      </c>
      <c r="K53" s="8">
        <v>25.423999999999999</v>
      </c>
      <c r="L53" s="65"/>
      <c r="M53" s="65">
        <v>2.1335524208063421</v>
      </c>
      <c r="N53" s="65"/>
      <c r="O53" s="65">
        <v>30.723154859611324</v>
      </c>
      <c r="P53" s="65">
        <f t="shared" si="0"/>
        <v>2896.3171395193667</v>
      </c>
      <c r="Q53" s="8">
        <f t="shared" si="1"/>
        <v>0.82751918271981906</v>
      </c>
      <c r="R53" s="8">
        <f t="shared" si="2"/>
        <v>0.69053211497822808</v>
      </c>
    </row>
    <row r="54" spans="1:18" x14ac:dyDescent="0.3">
      <c r="A54" s="64" t="s">
        <v>379</v>
      </c>
      <c r="B54" s="64" t="s">
        <v>125</v>
      </c>
      <c r="C54" s="65" t="s">
        <v>246</v>
      </c>
      <c r="D54" s="64" t="s">
        <v>111</v>
      </c>
      <c r="E54" s="65"/>
      <c r="F54" s="65">
        <v>1732</v>
      </c>
      <c r="G54" s="65" t="s">
        <v>65</v>
      </c>
      <c r="H54" s="65" t="s">
        <v>96</v>
      </c>
      <c r="I54" s="65">
        <v>1</v>
      </c>
      <c r="J54" s="65">
        <v>88984</v>
      </c>
      <c r="K54" s="8">
        <v>25.423999999999999</v>
      </c>
      <c r="L54" s="65"/>
      <c r="M54" s="65">
        <v>2.0127951816715388</v>
      </c>
      <c r="N54" s="65"/>
      <c r="O54" s="65">
        <v>28.984250616070156</v>
      </c>
      <c r="P54" s="65">
        <f t="shared" si="0"/>
        <v>3070.0810995148972</v>
      </c>
      <c r="Q54" s="8">
        <f t="shared" si="1"/>
        <v>0.87716602843282776</v>
      </c>
      <c r="R54" s="8">
        <f t="shared" si="2"/>
        <v>0.65144858887148593</v>
      </c>
    </row>
    <row r="55" spans="1:18" x14ac:dyDescent="0.3">
      <c r="A55" s="64" t="s">
        <v>379</v>
      </c>
      <c r="B55" s="64" t="s">
        <v>125</v>
      </c>
      <c r="C55" s="65" t="s">
        <v>246</v>
      </c>
      <c r="D55" s="64" t="s">
        <v>111</v>
      </c>
      <c r="E55" s="65"/>
      <c r="F55" s="65">
        <v>1733</v>
      </c>
      <c r="G55" s="65" t="s">
        <v>65</v>
      </c>
      <c r="H55" s="65" t="s">
        <v>96</v>
      </c>
      <c r="I55" s="65">
        <v>1</v>
      </c>
      <c r="J55" s="65">
        <v>88984</v>
      </c>
      <c r="K55" s="8">
        <v>25.423999999999999</v>
      </c>
      <c r="L55" s="65"/>
      <c r="M55" s="65">
        <v>1.9000427647409386</v>
      </c>
      <c r="N55" s="65"/>
      <c r="O55" s="65">
        <v>27.360615812269518</v>
      </c>
      <c r="P55" s="65">
        <f t="shared" si="0"/>
        <v>3252.2659800696542</v>
      </c>
      <c r="Q55" s="8">
        <f t="shared" si="1"/>
        <v>0.9292188514484726</v>
      </c>
      <c r="R55" s="8">
        <f t="shared" si="2"/>
        <v>0.61495585301333988</v>
      </c>
    </row>
    <row r="56" spans="1:18" x14ac:dyDescent="0.3">
      <c r="A56" s="64" t="s">
        <v>379</v>
      </c>
      <c r="B56" s="64" t="s">
        <v>125</v>
      </c>
      <c r="C56" s="65" t="s">
        <v>246</v>
      </c>
      <c r="D56" s="64" t="s">
        <v>111</v>
      </c>
      <c r="E56" s="65"/>
      <c r="F56" s="65">
        <v>1734</v>
      </c>
      <c r="G56" s="65" t="s">
        <v>65</v>
      </c>
      <c r="H56" s="65" t="s">
        <v>96</v>
      </c>
      <c r="I56" s="65">
        <v>1</v>
      </c>
      <c r="J56" s="65">
        <v>88984</v>
      </c>
      <c r="K56" s="8">
        <v>25.423999999999999</v>
      </c>
      <c r="L56" s="65"/>
      <c r="M56" s="65">
        <v>1.8841059167910899</v>
      </c>
      <c r="N56" s="65"/>
      <c r="O56" s="65">
        <v>27.131125201791694</v>
      </c>
      <c r="P56" s="65">
        <f t="shared" si="0"/>
        <v>3279.775510162905</v>
      </c>
      <c r="Q56" s="8">
        <f t="shared" si="1"/>
        <v>0.93707871718940139</v>
      </c>
      <c r="R56" s="8">
        <f t="shared" si="2"/>
        <v>0.60979783335861937</v>
      </c>
    </row>
    <row r="57" spans="1:18" x14ac:dyDescent="0.3">
      <c r="A57" s="64" t="s">
        <v>379</v>
      </c>
      <c r="B57" s="64" t="s">
        <v>125</v>
      </c>
      <c r="C57" s="65" t="s">
        <v>246</v>
      </c>
      <c r="D57" s="64" t="s">
        <v>111</v>
      </c>
      <c r="E57" s="65"/>
      <c r="F57" s="65">
        <v>1735</v>
      </c>
      <c r="G57" s="65" t="s">
        <v>65</v>
      </c>
      <c r="H57" s="65" t="s">
        <v>96</v>
      </c>
      <c r="I57" s="65">
        <v>1</v>
      </c>
      <c r="J57" s="65">
        <v>88984</v>
      </c>
      <c r="K57" s="8">
        <v>25.423999999999999</v>
      </c>
      <c r="L57" s="65"/>
      <c r="M57" s="65">
        <v>1.9203037826943086</v>
      </c>
      <c r="N57" s="65"/>
      <c r="O57" s="65">
        <v>27.652374470798044</v>
      </c>
      <c r="P57" s="65">
        <f t="shared" si="0"/>
        <v>3217.9515033680191</v>
      </c>
      <c r="Q57" s="8">
        <f t="shared" si="1"/>
        <v>0.91941471524800544</v>
      </c>
      <c r="R57" s="8">
        <f t="shared" si="2"/>
        <v>0.62151340624827034</v>
      </c>
    </row>
    <row r="58" spans="1:18" x14ac:dyDescent="0.3">
      <c r="A58" s="64" t="s">
        <v>379</v>
      </c>
      <c r="B58" s="64" t="s">
        <v>125</v>
      </c>
      <c r="C58" s="65" t="s">
        <v>246</v>
      </c>
      <c r="D58" s="64" t="s">
        <v>111</v>
      </c>
      <c r="E58" s="65"/>
      <c r="F58" s="65">
        <v>1736</v>
      </c>
      <c r="G58" s="65" t="s">
        <v>65</v>
      </c>
      <c r="H58" s="65" t="s">
        <v>96</v>
      </c>
      <c r="I58" s="65">
        <v>1</v>
      </c>
      <c r="J58" s="65">
        <v>88984</v>
      </c>
      <c r="K58" s="8">
        <v>25.423999999999999</v>
      </c>
      <c r="L58" s="65"/>
      <c r="M58" s="65">
        <v>2.0515126388737355</v>
      </c>
      <c r="N58" s="65"/>
      <c r="O58" s="65">
        <v>29.54178199978179</v>
      </c>
      <c r="P58" s="65">
        <f t="shared" si="0"/>
        <v>3012.140567575012</v>
      </c>
      <c r="Q58" s="8">
        <f t="shared" si="1"/>
        <v>0.8606115907357178</v>
      </c>
      <c r="R58" s="8">
        <f t="shared" si="2"/>
        <v>0.66397963678373173</v>
      </c>
    </row>
    <row r="59" spans="1:18" x14ac:dyDescent="0.3">
      <c r="A59" s="64" t="s">
        <v>379</v>
      </c>
      <c r="B59" s="64" t="s">
        <v>125</v>
      </c>
      <c r="C59" s="65" t="s">
        <v>246</v>
      </c>
      <c r="D59" s="64" t="s">
        <v>111</v>
      </c>
      <c r="E59" s="65"/>
      <c r="F59" s="65">
        <v>1737</v>
      </c>
      <c r="G59" s="65" t="s">
        <v>65</v>
      </c>
      <c r="H59" s="65" t="s">
        <v>96</v>
      </c>
      <c r="I59" s="65">
        <v>1</v>
      </c>
      <c r="J59" s="65">
        <v>88984</v>
      </c>
      <c r="K59" s="8">
        <v>25.423999999999999</v>
      </c>
      <c r="L59" s="65"/>
      <c r="M59" s="65">
        <v>2.217389035696721</v>
      </c>
      <c r="N59" s="65"/>
      <c r="O59" s="65">
        <v>31.930402114032781</v>
      </c>
      <c r="P59" s="65">
        <f t="shared" si="0"/>
        <v>2786.8111301014055</v>
      </c>
      <c r="Q59" s="8">
        <f t="shared" si="1"/>
        <v>0.79623175145754443</v>
      </c>
      <c r="R59" s="8">
        <f t="shared" si="2"/>
        <v>0.71766614479081148</v>
      </c>
    </row>
    <row r="60" spans="1:18" x14ac:dyDescent="0.3">
      <c r="A60" s="64" t="s">
        <v>379</v>
      </c>
      <c r="B60" s="64" t="s">
        <v>125</v>
      </c>
      <c r="C60" s="65" t="s">
        <v>246</v>
      </c>
      <c r="D60" s="64" t="s">
        <v>111</v>
      </c>
      <c r="E60" s="65"/>
      <c r="F60" s="65">
        <v>1738</v>
      </c>
      <c r="G60" s="65" t="s">
        <v>65</v>
      </c>
      <c r="H60" s="65" t="s">
        <v>96</v>
      </c>
      <c r="I60" s="65">
        <v>1</v>
      </c>
      <c r="J60" s="65">
        <v>88984</v>
      </c>
      <c r="K60" s="8">
        <v>25.423999999999999</v>
      </c>
      <c r="L60" s="65"/>
      <c r="M60" s="65">
        <v>2.113722040444415</v>
      </c>
      <c r="N60" s="65"/>
      <c r="O60" s="65">
        <v>30.437597382399574</v>
      </c>
      <c r="P60" s="65">
        <f t="shared" si="0"/>
        <v>2923.4896198296738</v>
      </c>
      <c r="Q60" s="8">
        <f t="shared" si="1"/>
        <v>0.83528274852276385</v>
      </c>
      <c r="R60" s="8">
        <f t="shared" si="2"/>
        <v>0.68411393918905805</v>
      </c>
    </row>
    <row r="61" spans="1:18" x14ac:dyDescent="0.3">
      <c r="A61" s="64" t="s">
        <v>379</v>
      </c>
      <c r="B61" s="64" t="s">
        <v>125</v>
      </c>
      <c r="C61" s="65" t="s">
        <v>246</v>
      </c>
      <c r="D61" s="64" t="s">
        <v>111</v>
      </c>
      <c r="E61" s="65"/>
      <c r="F61" s="65">
        <v>1739</v>
      </c>
      <c r="G61" s="65" t="s">
        <v>65</v>
      </c>
      <c r="H61" s="65" t="s">
        <v>96</v>
      </c>
      <c r="I61" s="65">
        <v>1</v>
      </c>
      <c r="J61" s="65">
        <v>88984</v>
      </c>
      <c r="K61" s="8">
        <v>25.423999999999999</v>
      </c>
      <c r="L61" s="65"/>
      <c r="M61" s="65">
        <v>2.0106929093352988</v>
      </c>
      <c r="N61" s="65"/>
      <c r="O61" s="65">
        <v>28.953977894428299</v>
      </c>
      <c r="P61" s="65">
        <f t="shared" si="0"/>
        <v>3073.2910111506117</v>
      </c>
      <c r="Q61" s="8">
        <f t="shared" si="1"/>
        <v>0.87808314604303184</v>
      </c>
      <c r="R61" s="8">
        <f t="shared" si="2"/>
        <v>0.65076818067131847</v>
      </c>
    </row>
    <row r="62" spans="1:18" x14ac:dyDescent="0.3">
      <c r="A62" s="64" t="s">
        <v>379</v>
      </c>
      <c r="B62" s="64" t="s">
        <v>125</v>
      </c>
      <c r="C62" s="65" t="s">
        <v>246</v>
      </c>
      <c r="D62" s="64" t="s">
        <v>111</v>
      </c>
      <c r="E62" s="65"/>
      <c r="F62" s="65">
        <v>1740</v>
      </c>
      <c r="G62" s="65" t="s">
        <v>65</v>
      </c>
      <c r="H62" s="65" t="s">
        <v>96</v>
      </c>
      <c r="I62" s="65">
        <v>1</v>
      </c>
      <c r="J62" s="65">
        <v>88984</v>
      </c>
      <c r="K62" s="8">
        <v>25.423999999999999</v>
      </c>
      <c r="L62" s="65"/>
      <c r="M62" s="65">
        <v>2.4412138464995108</v>
      </c>
      <c r="N62" s="65"/>
      <c r="O62" s="65">
        <v>35.153479389592952</v>
      </c>
      <c r="P62" s="65">
        <f t="shared" si="0"/>
        <v>2531.2999323288427</v>
      </c>
      <c r="Q62" s="8">
        <f t="shared" si="1"/>
        <v>0.72322855209395498</v>
      </c>
      <c r="R62" s="8">
        <f t="shared" si="2"/>
        <v>0.79010787084403833</v>
      </c>
    </row>
    <row r="63" spans="1:18" x14ac:dyDescent="0.3">
      <c r="A63" s="64" t="s">
        <v>379</v>
      </c>
      <c r="B63" s="64" t="s">
        <v>125</v>
      </c>
      <c r="C63" s="65" t="s">
        <v>246</v>
      </c>
      <c r="D63" s="64" t="s">
        <v>111</v>
      </c>
      <c r="E63" s="65"/>
      <c r="F63" s="65">
        <v>1741</v>
      </c>
      <c r="G63" s="65" t="s">
        <v>65</v>
      </c>
      <c r="H63" s="65" t="s">
        <v>96</v>
      </c>
      <c r="I63" s="65">
        <v>1</v>
      </c>
      <c r="J63" s="65">
        <v>88984</v>
      </c>
      <c r="K63" s="8">
        <v>25.423999999999999</v>
      </c>
      <c r="L63" s="65"/>
      <c r="M63" s="65">
        <v>2.352205488259854</v>
      </c>
      <c r="N63" s="65"/>
      <c r="O63" s="65">
        <v>33.871759030941895</v>
      </c>
      <c r="P63" s="65">
        <f t="shared" si="0"/>
        <v>2627.0852930523333</v>
      </c>
      <c r="Q63" s="8">
        <f t="shared" si="1"/>
        <v>0.75059579801495235</v>
      </c>
      <c r="R63" s="8">
        <f t="shared" si="2"/>
        <v>0.76129998720987813</v>
      </c>
    </row>
    <row r="64" spans="1:18" x14ac:dyDescent="0.3">
      <c r="A64" s="64" t="s">
        <v>379</v>
      </c>
      <c r="B64" s="64" t="s">
        <v>125</v>
      </c>
      <c r="C64" s="65" t="s">
        <v>246</v>
      </c>
      <c r="D64" s="64" t="s">
        <v>111</v>
      </c>
      <c r="E64" s="65"/>
      <c r="F64" s="65">
        <v>1742</v>
      </c>
      <c r="G64" s="65" t="s">
        <v>65</v>
      </c>
      <c r="H64" s="65" t="s">
        <v>96</v>
      </c>
      <c r="I64" s="65">
        <v>1</v>
      </c>
      <c r="J64" s="65">
        <v>88984</v>
      </c>
      <c r="K64" s="8">
        <v>25.423999999999999</v>
      </c>
      <c r="L64" s="65"/>
      <c r="M64" s="65">
        <v>2.3774759356375754</v>
      </c>
      <c r="N64" s="65"/>
      <c r="O64" s="65">
        <v>34.235653473181088</v>
      </c>
      <c r="P64" s="65">
        <f t="shared" si="0"/>
        <v>2599.1617209733322</v>
      </c>
      <c r="Q64" s="8">
        <f t="shared" si="1"/>
        <v>0.74261763456380925</v>
      </c>
      <c r="R64" s="8">
        <f t="shared" si="2"/>
        <v>0.76947886076555538</v>
      </c>
    </row>
    <row r="65" spans="1:18" x14ac:dyDescent="0.3">
      <c r="A65" s="64" t="s">
        <v>379</v>
      </c>
      <c r="B65" s="64" t="s">
        <v>125</v>
      </c>
      <c r="C65" s="65" t="s">
        <v>246</v>
      </c>
      <c r="D65" s="64" t="s">
        <v>111</v>
      </c>
      <c r="E65" s="65"/>
      <c r="F65" s="65">
        <v>1743</v>
      </c>
      <c r="G65" s="65" t="s">
        <v>65</v>
      </c>
      <c r="H65" s="65" t="s">
        <v>96</v>
      </c>
      <c r="I65" s="65">
        <v>1</v>
      </c>
      <c r="J65" s="65">
        <v>88984</v>
      </c>
      <c r="K65" s="8">
        <v>25.423999999999999</v>
      </c>
      <c r="L65" s="65"/>
      <c r="M65" s="65">
        <v>1.9679972350552761</v>
      </c>
      <c r="N65" s="65"/>
      <c r="O65" s="65">
        <v>28.339160184795976</v>
      </c>
      <c r="P65" s="65">
        <f t="shared" si="0"/>
        <v>3139.966019449656</v>
      </c>
      <c r="Q65" s="8">
        <f t="shared" si="1"/>
        <v>0.89713314841418745</v>
      </c>
      <c r="R65" s="8">
        <f t="shared" si="2"/>
        <v>0.63694956812002101</v>
      </c>
    </row>
    <row r="66" spans="1:18" x14ac:dyDescent="0.3">
      <c r="A66" s="64" t="s">
        <v>379</v>
      </c>
      <c r="B66" s="64" t="s">
        <v>125</v>
      </c>
      <c r="C66" s="65" t="s">
        <v>246</v>
      </c>
      <c r="D66" s="64" t="s">
        <v>111</v>
      </c>
      <c r="E66" s="65"/>
      <c r="F66" s="65">
        <v>1744</v>
      </c>
      <c r="G66" s="65" t="s">
        <v>65</v>
      </c>
      <c r="H66" s="65" t="s">
        <v>96</v>
      </c>
      <c r="I66" s="65">
        <v>1</v>
      </c>
      <c r="J66" s="65">
        <v>88984</v>
      </c>
      <c r="K66" s="8">
        <v>25.423999999999999</v>
      </c>
      <c r="L66" s="65"/>
      <c r="M66" s="65">
        <v>1.8071524848291867</v>
      </c>
      <c r="N66" s="65"/>
      <c r="O66" s="65">
        <v>26.022995781540285</v>
      </c>
      <c r="P66" s="65">
        <f t="shared" si="0"/>
        <v>3419.4372065003308</v>
      </c>
      <c r="Q66" s="8">
        <f t="shared" si="1"/>
        <v>0.97698205900009449</v>
      </c>
      <c r="R66" s="8">
        <f t="shared" si="2"/>
        <v>0.58489157110357559</v>
      </c>
    </row>
    <row r="67" spans="1:18" x14ac:dyDescent="0.3">
      <c r="A67" s="64" t="s">
        <v>379</v>
      </c>
      <c r="B67" s="64" t="s">
        <v>125</v>
      </c>
      <c r="C67" s="65" t="s">
        <v>246</v>
      </c>
      <c r="D67" s="64" t="s">
        <v>111</v>
      </c>
      <c r="E67" s="65"/>
      <c r="F67" s="65">
        <v>1745</v>
      </c>
      <c r="G67" s="65" t="s">
        <v>65</v>
      </c>
      <c r="H67" s="65" t="s">
        <v>96</v>
      </c>
      <c r="I67" s="65">
        <v>1</v>
      </c>
      <c r="J67" s="65">
        <v>88984</v>
      </c>
      <c r="K67" s="8">
        <v>25.423999999999999</v>
      </c>
      <c r="L67" s="65"/>
      <c r="M67" s="65">
        <v>1.5964435814928002</v>
      </c>
      <c r="N67" s="65"/>
      <c r="O67" s="65">
        <v>22.988787573496321</v>
      </c>
      <c r="P67" s="65">
        <f t="shared" ref="P67:P130" si="3">SUM(J67/O67)</f>
        <v>3870.756546664918</v>
      </c>
      <c r="Q67" s="8">
        <f t="shared" ref="Q67:Q130" si="4">SUM(K67/O67)</f>
        <v>1.1059304419042624</v>
      </c>
      <c r="R67" s="8">
        <f t="shared" ref="R67:R130" si="5">SUM(O67/J67)*2000</f>
        <v>0.51669485690677697</v>
      </c>
    </row>
    <row r="68" spans="1:18" x14ac:dyDescent="0.3">
      <c r="A68" s="64" t="s">
        <v>379</v>
      </c>
      <c r="B68" s="64" t="s">
        <v>125</v>
      </c>
      <c r="C68" s="65" t="s">
        <v>246</v>
      </c>
      <c r="D68" s="64" t="s">
        <v>111</v>
      </c>
      <c r="E68" s="65"/>
      <c r="F68" s="65">
        <v>1746</v>
      </c>
      <c r="G68" s="65" t="s">
        <v>65</v>
      </c>
      <c r="H68" s="65" t="s">
        <v>96</v>
      </c>
      <c r="I68" s="65">
        <v>1</v>
      </c>
      <c r="J68" s="65">
        <v>88984</v>
      </c>
      <c r="K68" s="8">
        <v>25.423999999999999</v>
      </c>
      <c r="L68" s="65"/>
      <c r="M68" s="65">
        <v>1.5915006778796397</v>
      </c>
      <c r="N68" s="65"/>
      <c r="O68" s="65">
        <v>22.91760976146681</v>
      </c>
      <c r="P68" s="65">
        <f t="shared" si="3"/>
        <v>3882.7783929550906</v>
      </c>
      <c r="Q68" s="8">
        <f t="shared" si="4"/>
        <v>1.1093652551300259</v>
      </c>
      <c r="R68" s="8">
        <f t="shared" si="5"/>
        <v>0.51509506791033921</v>
      </c>
    </row>
    <row r="69" spans="1:18" x14ac:dyDescent="0.3">
      <c r="A69" s="64" t="s">
        <v>379</v>
      </c>
      <c r="B69" s="64" t="s">
        <v>125</v>
      </c>
      <c r="C69" s="65" t="s">
        <v>246</v>
      </c>
      <c r="D69" s="64" t="s">
        <v>111</v>
      </c>
      <c r="E69" s="65"/>
      <c r="F69" s="65">
        <v>1747</v>
      </c>
      <c r="G69" s="65" t="s">
        <v>65</v>
      </c>
      <c r="H69" s="65" t="s">
        <v>96</v>
      </c>
      <c r="I69" s="65">
        <v>1</v>
      </c>
      <c r="J69" s="65">
        <v>88984</v>
      </c>
      <c r="K69" s="8">
        <v>25.423999999999999</v>
      </c>
      <c r="L69" s="65"/>
      <c r="M69" s="65">
        <v>1.5795411503294479</v>
      </c>
      <c r="N69" s="65"/>
      <c r="O69" s="65">
        <v>22.745392564744051</v>
      </c>
      <c r="P69" s="65">
        <f t="shared" si="3"/>
        <v>3912.1769275561992</v>
      </c>
      <c r="Q69" s="8">
        <f t="shared" si="4"/>
        <v>1.1177648364446282</v>
      </c>
      <c r="R69" s="8">
        <f t="shared" si="5"/>
        <v>0.51122432268147189</v>
      </c>
    </row>
    <row r="70" spans="1:18" x14ac:dyDescent="0.3">
      <c r="A70" s="64" t="s">
        <v>379</v>
      </c>
      <c r="B70" s="64" t="s">
        <v>125</v>
      </c>
      <c r="C70" s="65" t="s">
        <v>246</v>
      </c>
      <c r="D70" s="64" t="s">
        <v>111</v>
      </c>
      <c r="E70" s="65"/>
      <c r="F70" s="65">
        <v>1748</v>
      </c>
      <c r="G70" s="65" t="s">
        <v>65</v>
      </c>
      <c r="H70" s="65" t="s">
        <v>96</v>
      </c>
      <c r="I70" s="65">
        <v>1</v>
      </c>
      <c r="J70" s="65">
        <v>88984</v>
      </c>
      <c r="K70" s="8">
        <v>25.423999999999999</v>
      </c>
      <c r="L70" s="65"/>
      <c r="M70" s="65">
        <v>1.8567161073994856</v>
      </c>
      <c r="N70" s="65"/>
      <c r="O70" s="65">
        <v>26.736711946552592</v>
      </c>
      <c r="P70" s="65">
        <f t="shared" si="3"/>
        <v>3328.1579342247251</v>
      </c>
      <c r="Q70" s="8">
        <f t="shared" si="4"/>
        <v>0.95090226692134994</v>
      </c>
      <c r="R70" s="8">
        <f t="shared" si="5"/>
        <v>0.60093302046553521</v>
      </c>
    </row>
    <row r="71" spans="1:18" x14ac:dyDescent="0.3">
      <c r="A71" s="64" t="s">
        <v>379</v>
      </c>
      <c r="B71" s="64" t="s">
        <v>125</v>
      </c>
      <c r="C71" s="65" t="s">
        <v>246</v>
      </c>
      <c r="D71" s="64" t="s">
        <v>111</v>
      </c>
      <c r="E71" s="65"/>
      <c r="F71" s="65">
        <v>1749</v>
      </c>
      <c r="G71" s="65" t="s">
        <v>65</v>
      </c>
      <c r="H71" s="65" t="s">
        <v>96</v>
      </c>
      <c r="I71" s="65">
        <v>1</v>
      </c>
      <c r="J71" s="65">
        <v>88984</v>
      </c>
      <c r="K71" s="8">
        <v>25.423999999999999</v>
      </c>
      <c r="L71" s="65"/>
      <c r="M71" s="65">
        <v>2.0717245858545859</v>
      </c>
      <c r="N71" s="65"/>
      <c r="O71" s="65">
        <v>29.832834036306036</v>
      </c>
      <c r="P71" s="65">
        <f t="shared" si="3"/>
        <v>2982.7538306185738</v>
      </c>
      <c r="Q71" s="8">
        <f t="shared" si="4"/>
        <v>0.85221538017673537</v>
      </c>
      <c r="R71" s="8">
        <f t="shared" si="5"/>
        <v>0.67052130801730725</v>
      </c>
    </row>
    <row r="72" spans="1:18" x14ac:dyDescent="0.3">
      <c r="A72" s="64" t="s">
        <v>379</v>
      </c>
      <c r="B72" s="64" t="s">
        <v>125</v>
      </c>
      <c r="C72" s="65" t="s">
        <v>246</v>
      </c>
      <c r="D72" s="64" t="s">
        <v>111</v>
      </c>
      <c r="E72" s="65"/>
      <c r="F72" s="65">
        <v>1750</v>
      </c>
      <c r="G72" s="65" t="s">
        <v>65</v>
      </c>
      <c r="H72" s="65" t="s">
        <v>96</v>
      </c>
      <c r="I72" s="65">
        <v>1</v>
      </c>
      <c r="J72" s="65">
        <v>88984</v>
      </c>
      <c r="K72" s="8">
        <v>25.423999999999999</v>
      </c>
      <c r="L72" s="65"/>
      <c r="M72" s="65">
        <v>1.8621270203319893</v>
      </c>
      <c r="N72" s="65"/>
      <c r="O72" s="65">
        <v>26.814629092780645</v>
      </c>
      <c r="P72" s="65">
        <f t="shared" si="3"/>
        <v>3318.4870725643314</v>
      </c>
      <c r="Q72" s="8">
        <f t="shared" si="4"/>
        <v>0.94813916358980899</v>
      </c>
      <c r="R72" s="8">
        <f t="shared" si="5"/>
        <v>0.60268428240539074</v>
      </c>
    </row>
    <row r="73" spans="1:18" x14ac:dyDescent="0.3">
      <c r="A73" s="64" t="s">
        <v>379</v>
      </c>
      <c r="B73" s="64" t="s">
        <v>125</v>
      </c>
      <c r="C73" s="65" t="s">
        <v>246</v>
      </c>
      <c r="D73" s="64" t="s">
        <v>111</v>
      </c>
      <c r="E73" s="65"/>
      <c r="F73" s="65">
        <v>1751</v>
      </c>
      <c r="G73" s="65" t="s">
        <v>65</v>
      </c>
      <c r="H73" s="65" t="s">
        <v>96</v>
      </c>
      <c r="I73" s="65">
        <v>1</v>
      </c>
      <c r="J73" s="65">
        <v>88984</v>
      </c>
      <c r="K73" s="8">
        <v>25.423999999999999</v>
      </c>
      <c r="L73" s="65"/>
      <c r="M73" s="65">
        <v>1.9885115492651608</v>
      </c>
      <c r="N73" s="65"/>
      <c r="O73" s="65">
        <v>28.634566309418318</v>
      </c>
      <c r="P73" s="65">
        <f t="shared" si="3"/>
        <v>3107.5728208508572</v>
      </c>
      <c r="Q73" s="8">
        <f t="shared" si="4"/>
        <v>0.88787794881453064</v>
      </c>
      <c r="R73" s="8">
        <f t="shared" si="5"/>
        <v>0.64358910162317529</v>
      </c>
    </row>
    <row r="74" spans="1:18" x14ac:dyDescent="0.3">
      <c r="A74" s="64" t="s">
        <v>379</v>
      </c>
      <c r="B74" s="64" t="s">
        <v>125</v>
      </c>
      <c r="C74" s="65" t="s">
        <v>246</v>
      </c>
      <c r="D74" s="64" t="s">
        <v>111</v>
      </c>
      <c r="E74" s="65"/>
      <c r="F74" s="65">
        <v>1752</v>
      </c>
      <c r="G74" s="65" t="s">
        <v>65</v>
      </c>
      <c r="H74" s="65" t="s">
        <v>96</v>
      </c>
      <c r="I74" s="65">
        <v>1</v>
      </c>
      <c r="J74" s="65">
        <v>88984</v>
      </c>
      <c r="K74" s="8">
        <v>25.423999999999999</v>
      </c>
      <c r="L74" s="65"/>
      <c r="M74" s="65">
        <v>2.0545449618606195</v>
      </c>
      <c r="N74" s="65"/>
      <c r="O74" s="65">
        <v>29.58544745079292</v>
      </c>
      <c r="P74" s="65">
        <f t="shared" si="3"/>
        <v>3007.694919875722</v>
      </c>
      <c r="Q74" s="8">
        <f t="shared" si="4"/>
        <v>0.8593414056787777</v>
      </c>
      <c r="R74" s="8">
        <f t="shared" si="5"/>
        <v>0.66496105930937965</v>
      </c>
    </row>
    <row r="75" spans="1:18" x14ac:dyDescent="0.3">
      <c r="A75" s="64" t="s">
        <v>379</v>
      </c>
      <c r="B75" s="64" t="s">
        <v>125</v>
      </c>
      <c r="C75" s="65" t="s">
        <v>246</v>
      </c>
      <c r="D75" s="64" t="s">
        <v>111</v>
      </c>
      <c r="E75" s="65"/>
      <c r="F75" s="65">
        <v>1753</v>
      </c>
      <c r="G75" s="65" t="s">
        <v>65</v>
      </c>
      <c r="H75" s="65" t="s">
        <v>96</v>
      </c>
      <c r="I75" s="65">
        <v>1</v>
      </c>
      <c r="J75" s="65">
        <v>88984</v>
      </c>
      <c r="K75" s="8">
        <v>25.423999999999999</v>
      </c>
      <c r="L75" s="65"/>
      <c r="M75" s="65">
        <v>2.1999406740889942</v>
      </c>
      <c r="N75" s="65"/>
      <c r="O75" s="65">
        <v>31.679145706881513</v>
      </c>
      <c r="P75" s="65">
        <f t="shared" si="3"/>
        <v>2808.9141299246089</v>
      </c>
      <c r="Q75" s="8">
        <f t="shared" si="4"/>
        <v>0.80254689426417403</v>
      </c>
      <c r="R75" s="8">
        <f t="shared" si="5"/>
        <v>0.71201891816240026</v>
      </c>
    </row>
    <row r="76" spans="1:18" x14ac:dyDescent="0.3">
      <c r="A76" s="64" t="s">
        <v>379</v>
      </c>
      <c r="B76" s="64" t="s">
        <v>125</v>
      </c>
      <c r="C76" s="65" t="s">
        <v>246</v>
      </c>
      <c r="D76" s="64" t="s">
        <v>111</v>
      </c>
      <c r="E76" s="65"/>
      <c r="F76" s="65">
        <v>1754</v>
      </c>
      <c r="G76" s="65" t="s">
        <v>65</v>
      </c>
      <c r="H76" s="65" t="s">
        <v>96</v>
      </c>
      <c r="I76" s="65">
        <v>1</v>
      </c>
      <c r="J76" s="65">
        <v>88984</v>
      </c>
      <c r="K76" s="8">
        <v>25.423999999999999</v>
      </c>
      <c r="L76" s="65"/>
      <c r="M76" s="65">
        <v>2.1306868524460647</v>
      </c>
      <c r="N76" s="65"/>
      <c r="O76" s="65">
        <v>30.681890675223329</v>
      </c>
      <c r="P76" s="65">
        <f t="shared" si="3"/>
        <v>2900.2124067881387</v>
      </c>
      <c r="Q76" s="8">
        <f t="shared" si="4"/>
        <v>0.82863211622518251</v>
      </c>
      <c r="R76" s="8">
        <f t="shared" si="5"/>
        <v>0.68960466320289782</v>
      </c>
    </row>
    <row r="77" spans="1:18" x14ac:dyDescent="0.3">
      <c r="A77" s="64" t="s">
        <v>379</v>
      </c>
      <c r="B77" s="64" t="s">
        <v>125</v>
      </c>
      <c r="C77" s="65" t="s">
        <v>246</v>
      </c>
      <c r="D77" s="64" t="s">
        <v>111</v>
      </c>
      <c r="E77" s="65"/>
      <c r="F77" s="65">
        <v>1755</v>
      </c>
      <c r="G77" s="65" t="s">
        <v>65</v>
      </c>
      <c r="H77" s="65" t="s">
        <v>96</v>
      </c>
      <c r="I77" s="65">
        <v>1</v>
      </c>
      <c r="J77" s="65">
        <v>88984</v>
      </c>
      <c r="K77" s="8">
        <v>25.423999999999999</v>
      </c>
      <c r="L77" s="65"/>
      <c r="M77" s="65">
        <v>1.8541259400709982</v>
      </c>
      <c r="N77" s="65"/>
      <c r="O77" s="65">
        <v>26.69941353702237</v>
      </c>
      <c r="P77" s="65">
        <f t="shared" si="3"/>
        <v>3332.807287194214</v>
      </c>
      <c r="Q77" s="8">
        <f t="shared" si="4"/>
        <v>0.95223065348406111</v>
      </c>
      <c r="R77" s="8">
        <f t="shared" si="5"/>
        <v>0.60009470325052516</v>
      </c>
    </row>
    <row r="78" spans="1:18" x14ac:dyDescent="0.3">
      <c r="A78" s="64" t="s">
        <v>379</v>
      </c>
      <c r="B78" s="64" t="s">
        <v>125</v>
      </c>
      <c r="C78" s="65" t="s">
        <v>246</v>
      </c>
      <c r="D78" s="64" t="s">
        <v>111</v>
      </c>
      <c r="E78" s="65"/>
      <c r="F78" s="65">
        <v>1756</v>
      </c>
      <c r="G78" s="65" t="s">
        <v>65</v>
      </c>
      <c r="H78" s="65" t="s">
        <v>96</v>
      </c>
      <c r="I78" s="65">
        <v>1</v>
      </c>
      <c r="J78" s="65">
        <v>88984</v>
      </c>
      <c r="K78" s="8">
        <v>25.423999999999999</v>
      </c>
      <c r="L78" s="65"/>
      <c r="M78" s="65">
        <v>2.1353304104027302</v>
      </c>
      <c r="N78" s="65"/>
      <c r="O78" s="65">
        <v>30.748757909799313</v>
      </c>
      <c r="P78" s="65">
        <f t="shared" si="3"/>
        <v>2893.9055119244904</v>
      </c>
      <c r="Q78" s="8">
        <f t="shared" si="4"/>
        <v>0.82683014626414009</v>
      </c>
      <c r="R78" s="8">
        <f t="shared" si="5"/>
        <v>0.69110756787286054</v>
      </c>
    </row>
    <row r="79" spans="1:18" x14ac:dyDescent="0.3">
      <c r="A79" s="64" t="s">
        <v>379</v>
      </c>
      <c r="B79" s="64" t="s">
        <v>125</v>
      </c>
      <c r="C79" s="65" t="s">
        <v>246</v>
      </c>
      <c r="D79" s="64" t="s">
        <v>111</v>
      </c>
      <c r="E79" s="65"/>
      <c r="F79" s="65">
        <v>1757</v>
      </c>
      <c r="G79" s="65" t="s">
        <v>65</v>
      </c>
      <c r="H79" s="65" t="s">
        <v>96</v>
      </c>
      <c r="I79" s="65">
        <v>1</v>
      </c>
      <c r="J79" s="65">
        <v>88984</v>
      </c>
      <c r="K79" s="8">
        <v>25.423999999999999</v>
      </c>
      <c r="L79" s="65"/>
      <c r="M79" s="65">
        <v>3.0335919931234558</v>
      </c>
      <c r="N79" s="65"/>
      <c r="O79" s="65">
        <v>43.68372470097777</v>
      </c>
      <c r="P79" s="65">
        <f t="shared" si="3"/>
        <v>2037.0057866885211</v>
      </c>
      <c r="Q79" s="8">
        <f t="shared" si="4"/>
        <v>0.58200165333957743</v>
      </c>
      <c r="R79" s="8">
        <f t="shared" si="5"/>
        <v>0.98183324420070506</v>
      </c>
    </row>
    <row r="80" spans="1:18" x14ac:dyDescent="0.3">
      <c r="A80" s="64" t="s">
        <v>379</v>
      </c>
      <c r="B80" s="64" t="s">
        <v>125</v>
      </c>
      <c r="C80" s="65" t="s">
        <v>246</v>
      </c>
      <c r="D80" s="64" t="s">
        <v>111</v>
      </c>
      <c r="E80" s="65"/>
      <c r="F80" s="65">
        <v>1758</v>
      </c>
      <c r="G80" s="65" t="s">
        <v>65</v>
      </c>
      <c r="H80" s="65" t="s">
        <v>96</v>
      </c>
      <c r="I80" s="65">
        <v>1</v>
      </c>
      <c r="J80" s="65">
        <v>88984</v>
      </c>
      <c r="K80" s="8">
        <v>25.423999999999999</v>
      </c>
      <c r="L80" s="65"/>
      <c r="M80" s="65">
        <v>2.7122794143942968</v>
      </c>
      <c r="N80" s="65"/>
      <c r="O80" s="65">
        <v>39.056823567277867</v>
      </c>
      <c r="P80" s="65">
        <f t="shared" si="3"/>
        <v>2278.3214781079005</v>
      </c>
      <c r="Q80" s="8">
        <f t="shared" si="4"/>
        <v>0.6509489937451145</v>
      </c>
      <c r="R80" s="8">
        <f t="shared" si="5"/>
        <v>0.87783924227451826</v>
      </c>
    </row>
    <row r="81" spans="1:18" x14ac:dyDescent="0.3">
      <c r="A81" s="64" t="s">
        <v>379</v>
      </c>
      <c r="B81" s="64" t="s">
        <v>125</v>
      </c>
      <c r="C81" s="65" t="s">
        <v>246</v>
      </c>
      <c r="D81" s="64" t="s">
        <v>111</v>
      </c>
      <c r="E81" s="65"/>
      <c r="F81" s="65">
        <v>1759</v>
      </c>
      <c r="G81" s="65" t="s">
        <v>65</v>
      </c>
      <c r="H81" s="65" t="s">
        <v>96</v>
      </c>
      <c r="I81" s="65">
        <v>1</v>
      </c>
      <c r="J81" s="65">
        <v>88984</v>
      </c>
      <c r="K81" s="8">
        <v>25.423999999999999</v>
      </c>
      <c r="L81" s="65"/>
      <c r="M81" s="65">
        <v>1.9802089979922337</v>
      </c>
      <c r="N81" s="65"/>
      <c r="O81" s="65">
        <v>28.515009571088164</v>
      </c>
      <c r="P81" s="65">
        <f t="shared" si="3"/>
        <v>3120.6021438696039</v>
      </c>
      <c r="Q81" s="8">
        <f t="shared" si="4"/>
        <v>0.89160061253417255</v>
      </c>
      <c r="R81" s="8">
        <f t="shared" si="5"/>
        <v>0.64090195026270269</v>
      </c>
    </row>
    <row r="82" spans="1:18" x14ac:dyDescent="0.3">
      <c r="A82" s="64" t="s">
        <v>379</v>
      </c>
      <c r="B82" s="64" t="s">
        <v>125</v>
      </c>
      <c r="C82" s="65" t="s">
        <v>246</v>
      </c>
      <c r="D82" s="64" t="s">
        <v>111</v>
      </c>
      <c r="E82" s="65"/>
      <c r="F82" s="65">
        <v>1760</v>
      </c>
      <c r="G82" s="65" t="s">
        <v>65</v>
      </c>
      <c r="H82" s="65" t="s">
        <v>96</v>
      </c>
      <c r="I82" s="65">
        <v>1</v>
      </c>
      <c r="J82" s="65">
        <v>88984</v>
      </c>
      <c r="K82" s="8">
        <v>25.423999999999999</v>
      </c>
      <c r="L82" s="65"/>
      <c r="M82" s="65">
        <v>1.976770383775047</v>
      </c>
      <c r="N82" s="65"/>
      <c r="O82" s="65">
        <v>28.465493526360675</v>
      </c>
      <c r="P82" s="65">
        <f t="shared" si="3"/>
        <v>3126.0304662413714</v>
      </c>
      <c r="Q82" s="8">
        <f t="shared" si="4"/>
        <v>0.89315156178324895</v>
      </c>
      <c r="R82" s="8">
        <f t="shared" si="5"/>
        <v>0.63978903008092858</v>
      </c>
    </row>
    <row r="83" spans="1:18" x14ac:dyDescent="0.3">
      <c r="A83" s="64" t="s">
        <v>379</v>
      </c>
      <c r="B83" s="64" t="s">
        <v>125</v>
      </c>
      <c r="C83" s="65" t="s">
        <v>246</v>
      </c>
      <c r="D83" s="64" t="s">
        <v>111</v>
      </c>
      <c r="E83" s="65"/>
      <c r="F83" s="65">
        <v>1761</v>
      </c>
      <c r="G83" s="65" t="s">
        <v>65</v>
      </c>
      <c r="H83" s="65" t="s">
        <v>96</v>
      </c>
      <c r="I83" s="65">
        <v>1</v>
      </c>
      <c r="J83" s="65">
        <v>88984</v>
      </c>
      <c r="K83" s="8">
        <v>25.423999999999999</v>
      </c>
      <c r="L83" s="65"/>
      <c r="M83" s="65">
        <v>1.7587483542170868</v>
      </c>
      <c r="N83" s="65"/>
      <c r="O83" s="65">
        <v>25.325976300726051</v>
      </c>
      <c r="P83" s="65">
        <f t="shared" si="3"/>
        <v>3513.5466820068445</v>
      </c>
      <c r="Q83" s="8">
        <f t="shared" si="4"/>
        <v>1.0038704805733842</v>
      </c>
      <c r="R83" s="8">
        <f t="shared" si="5"/>
        <v>0.56922539559305163</v>
      </c>
    </row>
    <row r="84" spans="1:18" x14ac:dyDescent="0.3">
      <c r="A84" s="64" t="s">
        <v>379</v>
      </c>
      <c r="B84" s="64" t="s">
        <v>125</v>
      </c>
      <c r="C84" s="65" t="s">
        <v>246</v>
      </c>
      <c r="D84" s="64" t="s">
        <v>111</v>
      </c>
      <c r="E84" s="65"/>
      <c r="F84" s="65">
        <v>1762</v>
      </c>
      <c r="G84" s="65" t="s">
        <v>65</v>
      </c>
      <c r="H84" s="65" t="s">
        <v>96</v>
      </c>
      <c r="I84" s="65">
        <v>1</v>
      </c>
      <c r="J84" s="65">
        <v>88984</v>
      </c>
      <c r="K84" s="8">
        <v>25.423999999999999</v>
      </c>
      <c r="L84" s="65"/>
      <c r="M84" s="65">
        <v>2.1230811234102624</v>
      </c>
      <c r="N84" s="65"/>
      <c r="O84" s="65">
        <v>30.572368177107776</v>
      </c>
      <c r="P84" s="65">
        <f t="shared" si="3"/>
        <v>2910.6021321119033</v>
      </c>
      <c r="Q84" s="8">
        <f t="shared" si="4"/>
        <v>0.83160060917482947</v>
      </c>
      <c r="R84" s="8">
        <f t="shared" si="5"/>
        <v>0.68714304093112866</v>
      </c>
    </row>
    <row r="85" spans="1:18" x14ac:dyDescent="0.3">
      <c r="A85" s="64" t="s">
        <v>379</v>
      </c>
      <c r="B85" s="64" t="s">
        <v>125</v>
      </c>
      <c r="C85" s="65" t="s">
        <v>246</v>
      </c>
      <c r="D85" s="64" t="s">
        <v>111</v>
      </c>
      <c r="E85" s="65"/>
      <c r="F85" s="65">
        <v>1763</v>
      </c>
      <c r="G85" s="65" t="s">
        <v>65</v>
      </c>
      <c r="H85" s="65" t="s">
        <v>96</v>
      </c>
      <c r="I85" s="65">
        <v>1</v>
      </c>
      <c r="J85" s="65">
        <v>88984</v>
      </c>
      <c r="K85" s="8">
        <v>25.423999999999999</v>
      </c>
      <c r="L85" s="65"/>
      <c r="M85" s="65">
        <v>2.8208080703655303</v>
      </c>
      <c r="N85" s="65"/>
      <c r="O85" s="65">
        <v>40.619636213263639</v>
      </c>
      <c r="P85" s="65">
        <f t="shared" si="3"/>
        <v>2190.6646217314919</v>
      </c>
      <c r="Q85" s="8">
        <f t="shared" si="4"/>
        <v>0.62590417763756911</v>
      </c>
      <c r="R85" s="8">
        <f t="shared" si="5"/>
        <v>0.91296494231016001</v>
      </c>
    </row>
    <row r="86" spans="1:18" x14ac:dyDescent="0.3">
      <c r="A86" s="64" t="s">
        <v>379</v>
      </c>
      <c r="B86" s="64" t="s">
        <v>125</v>
      </c>
      <c r="C86" s="65" t="s">
        <v>246</v>
      </c>
      <c r="D86" s="64" t="s">
        <v>111</v>
      </c>
      <c r="E86" s="65"/>
      <c r="F86" s="65">
        <v>1764</v>
      </c>
      <c r="G86" s="65" t="s">
        <v>65</v>
      </c>
      <c r="H86" s="65" t="s">
        <v>96</v>
      </c>
      <c r="I86" s="65">
        <v>1</v>
      </c>
      <c r="J86" s="65">
        <v>88984</v>
      </c>
      <c r="K86" s="8">
        <v>25.423999999999999</v>
      </c>
      <c r="L86" s="65"/>
      <c r="M86" s="65">
        <v>2.7062296515360074</v>
      </c>
      <c r="N86" s="65"/>
      <c r="O86" s="65">
        <v>38.969706982118502</v>
      </c>
      <c r="P86" s="65">
        <f t="shared" si="3"/>
        <v>2283.41465438349</v>
      </c>
      <c r="Q86" s="8">
        <f t="shared" si="4"/>
        <v>0.65240418696671143</v>
      </c>
      <c r="R86" s="8">
        <f t="shared" si="5"/>
        <v>0.87588121419847398</v>
      </c>
    </row>
    <row r="87" spans="1:18" x14ac:dyDescent="0.3">
      <c r="A87" s="64" t="s">
        <v>379</v>
      </c>
      <c r="B87" s="64" t="s">
        <v>125</v>
      </c>
      <c r="C87" s="65" t="s">
        <v>246</v>
      </c>
      <c r="D87" s="64" t="s">
        <v>111</v>
      </c>
      <c r="E87" s="65"/>
      <c r="F87" s="65">
        <v>1765</v>
      </c>
      <c r="G87" s="65" t="s">
        <v>65</v>
      </c>
      <c r="H87" s="65" t="s">
        <v>96</v>
      </c>
      <c r="I87" s="65">
        <v>1</v>
      </c>
      <c r="J87" s="65">
        <v>88984</v>
      </c>
      <c r="K87" s="8">
        <v>25.423999999999999</v>
      </c>
      <c r="L87" s="65"/>
      <c r="M87" s="65">
        <v>2.6657818552666117</v>
      </c>
      <c r="N87" s="65"/>
      <c r="O87" s="65">
        <v>38.387258715839202</v>
      </c>
      <c r="P87" s="65">
        <f t="shared" si="3"/>
        <v>2318.0608091529016</v>
      </c>
      <c r="Q87" s="8">
        <f t="shared" si="4"/>
        <v>0.66230308832940044</v>
      </c>
      <c r="R87" s="8">
        <f t="shared" si="5"/>
        <v>0.86279013566122453</v>
      </c>
    </row>
    <row r="88" spans="1:18" x14ac:dyDescent="0.3">
      <c r="A88" s="64" t="s">
        <v>379</v>
      </c>
      <c r="B88" s="64" t="s">
        <v>125</v>
      </c>
      <c r="C88" s="65" t="s">
        <v>246</v>
      </c>
      <c r="D88" s="64" t="s">
        <v>111</v>
      </c>
      <c r="E88" s="65"/>
      <c r="F88" s="65">
        <v>1766</v>
      </c>
      <c r="G88" s="65" t="s">
        <v>65</v>
      </c>
      <c r="H88" s="65" t="s">
        <v>96</v>
      </c>
      <c r="I88" s="65">
        <v>1</v>
      </c>
      <c r="J88" s="65">
        <v>88984</v>
      </c>
      <c r="K88" s="8">
        <v>25.423999999999999</v>
      </c>
      <c r="L88" s="65"/>
      <c r="M88" s="65">
        <v>2.7630258279158593</v>
      </c>
      <c r="N88" s="65"/>
      <c r="O88" s="65">
        <v>39.787571921988373</v>
      </c>
      <c r="P88" s="65">
        <f t="shared" si="3"/>
        <v>2236.4772641686009</v>
      </c>
      <c r="Q88" s="8">
        <f t="shared" si="4"/>
        <v>0.63899350404817168</v>
      </c>
      <c r="R88" s="8">
        <f t="shared" si="5"/>
        <v>0.89426350629300488</v>
      </c>
    </row>
    <row r="89" spans="1:18" x14ac:dyDescent="0.3">
      <c r="A89" s="64" t="s">
        <v>379</v>
      </c>
      <c r="B89" s="64" t="s">
        <v>125</v>
      </c>
      <c r="C89" s="65" t="s">
        <v>246</v>
      </c>
      <c r="D89" s="64" t="s">
        <v>111</v>
      </c>
      <c r="E89" s="65"/>
      <c r="F89" s="65">
        <v>1767</v>
      </c>
      <c r="G89" s="65" t="s">
        <v>65</v>
      </c>
      <c r="H89" s="65" t="s">
        <v>96</v>
      </c>
      <c r="I89" s="65">
        <v>1</v>
      </c>
      <c r="J89" s="65">
        <v>88984</v>
      </c>
      <c r="K89" s="8">
        <v>25.423999999999999</v>
      </c>
      <c r="L89" s="65"/>
      <c r="M89" s="65">
        <v>3.093293539549526</v>
      </c>
      <c r="N89" s="65"/>
      <c r="O89" s="65">
        <v>44.54342696951317</v>
      </c>
      <c r="P89" s="65">
        <f t="shared" si="3"/>
        <v>1997.6909289198441</v>
      </c>
      <c r="Q89" s="8">
        <f t="shared" si="4"/>
        <v>0.57076883683424118</v>
      </c>
      <c r="R89" s="8">
        <f t="shared" si="5"/>
        <v>1.0011558700331109</v>
      </c>
    </row>
    <row r="90" spans="1:18" x14ac:dyDescent="0.3">
      <c r="A90" s="64" t="s">
        <v>379</v>
      </c>
      <c r="B90" s="64" t="s">
        <v>125</v>
      </c>
      <c r="C90" s="65" t="s">
        <v>246</v>
      </c>
      <c r="D90" s="64" t="s">
        <v>111</v>
      </c>
      <c r="E90" s="65"/>
      <c r="F90" s="65">
        <v>1768</v>
      </c>
      <c r="G90" s="65" t="s">
        <v>65</v>
      </c>
      <c r="H90" s="65" t="s">
        <v>96</v>
      </c>
      <c r="I90" s="65">
        <v>1</v>
      </c>
      <c r="J90" s="65">
        <v>88984</v>
      </c>
      <c r="K90" s="8">
        <v>25.423999999999999</v>
      </c>
      <c r="L90" s="65"/>
      <c r="M90" s="65">
        <v>2.6662030820757852</v>
      </c>
      <c r="N90" s="65"/>
      <c r="O90" s="65">
        <v>38.393324381891304</v>
      </c>
      <c r="P90" s="65">
        <f t="shared" si="3"/>
        <v>2317.6945844775669</v>
      </c>
      <c r="Q90" s="8">
        <f t="shared" si="4"/>
        <v>0.66219845270787625</v>
      </c>
      <c r="R90" s="8">
        <f t="shared" si="5"/>
        <v>0.86292646727257272</v>
      </c>
    </row>
    <row r="91" spans="1:18" x14ac:dyDescent="0.3">
      <c r="A91" s="64" t="s">
        <v>379</v>
      </c>
      <c r="B91" s="64" t="s">
        <v>125</v>
      </c>
      <c r="C91" s="65" t="s">
        <v>246</v>
      </c>
      <c r="D91" s="64" t="s">
        <v>111</v>
      </c>
      <c r="E91" s="65"/>
      <c r="F91" s="65">
        <v>1769</v>
      </c>
      <c r="G91" s="65" t="s">
        <v>65</v>
      </c>
      <c r="H91" s="65" t="s">
        <v>96</v>
      </c>
      <c r="I91" s="65">
        <v>1</v>
      </c>
      <c r="J91" s="65">
        <v>88984</v>
      </c>
      <c r="K91" s="8">
        <v>25.423999999999999</v>
      </c>
      <c r="L91" s="65"/>
      <c r="M91" s="65">
        <v>2.1289042136889598</v>
      </c>
      <c r="N91" s="65"/>
      <c r="O91" s="65">
        <v>30.656220677121016</v>
      </c>
      <c r="P91" s="65">
        <f t="shared" si="3"/>
        <v>2902.6409007555676</v>
      </c>
      <c r="Q91" s="8">
        <f t="shared" si="4"/>
        <v>0.82932597164444788</v>
      </c>
      <c r="R91" s="8">
        <f t="shared" si="5"/>
        <v>0.68902770559024129</v>
      </c>
    </row>
    <row r="92" spans="1:18" x14ac:dyDescent="0.3">
      <c r="A92" s="64" t="s">
        <v>379</v>
      </c>
      <c r="B92" s="64" t="s">
        <v>125</v>
      </c>
      <c r="C92" s="65" t="s">
        <v>246</v>
      </c>
      <c r="D92" s="64" t="s">
        <v>111</v>
      </c>
      <c r="E92" s="65"/>
      <c r="F92" s="65">
        <v>1770</v>
      </c>
      <c r="G92" s="65" t="s">
        <v>65</v>
      </c>
      <c r="H92" s="65" t="s">
        <v>96</v>
      </c>
      <c r="I92" s="65">
        <v>1</v>
      </c>
      <c r="J92" s="65">
        <v>88984</v>
      </c>
      <c r="K92" s="8">
        <v>25.423999999999999</v>
      </c>
      <c r="L92" s="65"/>
      <c r="M92" s="65">
        <v>2.2326905741303569</v>
      </c>
      <c r="N92" s="65"/>
      <c r="O92" s="65">
        <v>32.150744267477137</v>
      </c>
      <c r="P92" s="65">
        <f t="shared" si="3"/>
        <v>2767.711977666841</v>
      </c>
      <c r="Q92" s="8">
        <f t="shared" si="4"/>
        <v>0.79077485076195453</v>
      </c>
      <c r="R92" s="8">
        <f t="shared" si="5"/>
        <v>0.72261854417596727</v>
      </c>
    </row>
    <row r="93" spans="1:18" x14ac:dyDescent="0.3">
      <c r="A93" s="64" t="s">
        <v>379</v>
      </c>
      <c r="B93" s="64" t="s">
        <v>125</v>
      </c>
      <c r="C93" s="65" t="s">
        <v>246</v>
      </c>
      <c r="D93" s="64" t="s">
        <v>111</v>
      </c>
      <c r="E93" s="65"/>
      <c r="F93" s="65">
        <v>1771</v>
      </c>
      <c r="G93" s="65" t="s">
        <v>65</v>
      </c>
      <c r="H93" s="65" t="s">
        <v>96</v>
      </c>
      <c r="I93" s="65">
        <v>1</v>
      </c>
      <c r="J93" s="65">
        <v>88984</v>
      </c>
      <c r="K93" s="8">
        <v>25.423999999999999</v>
      </c>
      <c r="L93" s="65"/>
      <c r="M93" s="65">
        <v>2.9541128732211619</v>
      </c>
      <c r="N93" s="65"/>
      <c r="O93" s="65">
        <v>42.539225374384735</v>
      </c>
      <c r="P93" s="65">
        <f t="shared" si="3"/>
        <v>2091.8105399630122</v>
      </c>
      <c r="Q93" s="8">
        <f t="shared" si="4"/>
        <v>0.59766015427514629</v>
      </c>
      <c r="R93" s="8">
        <f t="shared" si="5"/>
        <v>0.95610953372257346</v>
      </c>
    </row>
    <row r="94" spans="1:18" x14ac:dyDescent="0.3">
      <c r="A94" s="64" t="s">
        <v>379</v>
      </c>
      <c r="B94" s="64" t="s">
        <v>125</v>
      </c>
      <c r="C94" s="65" t="s">
        <v>246</v>
      </c>
      <c r="D94" s="64" t="s">
        <v>111</v>
      </c>
      <c r="E94" s="65"/>
      <c r="F94" s="65">
        <v>1772</v>
      </c>
      <c r="G94" s="65" t="s">
        <v>65</v>
      </c>
      <c r="H94" s="65" t="s">
        <v>96</v>
      </c>
      <c r="I94" s="65">
        <v>1</v>
      </c>
      <c r="J94" s="65">
        <v>88984</v>
      </c>
      <c r="K94" s="8">
        <v>25.423999999999999</v>
      </c>
      <c r="L94" s="65"/>
      <c r="M94" s="65">
        <v>2.9923121823125123</v>
      </c>
      <c r="N94" s="65"/>
      <c r="O94" s="65">
        <v>43.089295425300179</v>
      </c>
      <c r="P94" s="65">
        <f t="shared" si="3"/>
        <v>2065.1068698550225</v>
      </c>
      <c r="Q94" s="8">
        <f t="shared" si="4"/>
        <v>0.59003053424429219</v>
      </c>
      <c r="R94" s="8">
        <f t="shared" si="5"/>
        <v>0.96847288108649143</v>
      </c>
    </row>
    <row r="95" spans="1:18" x14ac:dyDescent="0.3">
      <c r="A95" s="64" t="s">
        <v>379</v>
      </c>
      <c r="B95" s="64" t="s">
        <v>125</v>
      </c>
      <c r="C95" s="65" t="s">
        <v>246</v>
      </c>
      <c r="D95" s="64" t="s">
        <v>111</v>
      </c>
      <c r="E95" s="65"/>
      <c r="F95" s="65">
        <v>1773</v>
      </c>
      <c r="G95" s="65" t="s">
        <v>65</v>
      </c>
      <c r="H95" s="65" t="s">
        <v>96</v>
      </c>
      <c r="I95" s="65">
        <v>1</v>
      </c>
      <c r="J95" s="65">
        <v>88984</v>
      </c>
      <c r="K95" s="8">
        <v>25.423999999999999</v>
      </c>
      <c r="L95" s="65"/>
      <c r="M95" s="65">
        <v>3.3633563654518639</v>
      </c>
      <c r="N95" s="65"/>
      <c r="O95" s="65">
        <v>48.43233166250684</v>
      </c>
      <c r="P95" s="65">
        <f t="shared" si="3"/>
        <v>1837.2850727086845</v>
      </c>
      <c r="Q95" s="8">
        <f t="shared" si="4"/>
        <v>0.52493859220248129</v>
      </c>
      <c r="R95" s="8">
        <f t="shared" si="5"/>
        <v>1.0885627003170648</v>
      </c>
    </row>
    <row r="96" spans="1:18" x14ac:dyDescent="0.3">
      <c r="A96" s="64" t="s">
        <v>379</v>
      </c>
      <c r="B96" s="64" t="s">
        <v>125</v>
      </c>
      <c r="C96" s="65" t="s">
        <v>246</v>
      </c>
      <c r="D96" s="64" t="s">
        <v>111</v>
      </c>
      <c r="E96" s="65"/>
      <c r="F96" s="65">
        <v>1774</v>
      </c>
      <c r="G96" s="65" t="s">
        <v>65</v>
      </c>
      <c r="H96" s="65" t="s">
        <v>96</v>
      </c>
      <c r="I96" s="65">
        <v>1</v>
      </c>
      <c r="J96" s="65">
        <v>88984</v>
      </c>
      <c r="K96" s="8">
        <v>25.423999999999999</v>
      </c>
      <c r="L96" s="65"/>
      <c r="M96" s="65">
        <v>3.4637519967916153</v>
      </c>
      <c r="N96" s="65"/>
      <c r="O96" s="65">
        <v>49.878028753799263</v>
      </c>
      <c r="P96" s="65">
        <f t="shared" si="3"/>
        <v>1784.0320121556927</v>
      </c>
      <c r="Q96" s="8">
        <f t="shared" si="4"/>
        <v>0.50972343204448367</v>
      </c>
      <c r="R96" s="8">
        <f t="shared" si="5"/>
        <v>1.1210561169153839</v>
      </c>
    </row>
    <row r="97" spans="1:18" x14ac:dyDescent="0.3">
      <c r="A97" s="64" t="s">
        <v>379</v>
      </c>
      <c r="B97" s="64" t="s">
        <v>125</v>
      </c>
      <c r="C97" s="65" t="s">
        <v>246</v>
      </c>
      <c r="D97" s="64" t="s">
        <v>111</v>
      </c>
      <c r="E97" s="65"/>
      <c r="F97" s="65">
        <v>1775</v>
      </c>
      <c r="G97" s="65" t="s">
        <v>65</v>
      </c>
      <c r="H97" s="65" t="s">
        <v>96</v>
      </c>
      <c r="I97" s="65">
        <v>1</v>
      </c>
      <c r="J97" s="65">
        <v>88984</v>
      </c>
      <c r="K97" s="8">
        <v>25.423999999999999</v>
      </c>
      <c r="L97" s="65"/>
      <c r="M97" s="65">
        <v>3.2248401840209486</v>
      </c>
      <c r="N97" s="65"/>
      <c r="O97" s="65">
        <v>46.437698649901662</v>
      </c>
      <c r="P97" s="65">
        <f t="shared" si="3"/>
        <v>1916.2017625132341</v>
      </c>
      <c r="Q97" s="8">
        <f t="shared" si="4"/>
        <v>0.547486217860924</v>
      </c>
      <c r="R97" s="8">
        <f t="shared" si="5"/>
        <v>1.0437314269959017</v>
      </c>
    </row>
    <row r="98" spans="1:18" x14ac:dyDescent="0.3">
      <c r="A98" s="64" t="s">
        <v>379</v>
      </c>
      <c r="B98" s="64" t="s">
        <v>125</v>
      </c>
      <c r="C98" s="65" t="s">
        <v>246</v>
      </c>
      <c r="D98" s="64" t="s">
        <v>111</v>
      </c>
      <c r="E98" s="65"/>
      <c r="F98" s="65">
        <v>1776</v>
      </c>
      <c r="G98" s="65" t="s">
        <v>65</v>
      </c>
      <c r="H98" s="65" t="s">
        <v>96</v>
      </c>
      <c r="I98" s="65">
        <v>1</v>
      </c>
      <c r="J98" s="65">
        <v>88984</v>
      </c>
      <c r="K98" s="8">
        <v>25.423999999999999</v>
      </c>
      <c r="L98" s="65"/>
      <c r="M98" s="65">
        <v>2.632961856435299</v>
      </c>
      <c r="N98" s="65"/>
      <c r="O98" s="65">
        <v>37.914650732668299</v>
      </c>
      <c r="P98" s="65">
        <f t="shared" si="3"/>
        <v>2346.9555509667125</v>
      </c>
      <c r="Q98" s="8">
        <f t="shared" si="4"/>
        <v>0.67055872884763212</v>
      </c>
      <c r="R98" s="8">
        <f t="shared" si="5"/>
        <v>0.85216782191558704</v>
      </c>
    </row>
    <row r="99" spans="1:18" x14ac:dyDescent="0.3">
      <c r="A99" s="64" t="s">
        <v>379</v>
      </c>
      <c r="B99" s="64" t="s">
        <v>125</v>
      </c>
      <c r="C99" s="65" t="s">
        <v>246</v>
      </c>
      <c r="D99" s="64" t="s">
        <v>111</v>
      </c>
      <c r="E99" s="65"/>
      <c r="F99" s="65">
        <v>1777</v>
      </c>
      <c r="G99" s="65" t="s">
        <v>65</v>
      </c>
      <c r="H99" s="65" t="s">
        <v>96</v>
      </c>
      <c r="I99" s="65">
        <v>1</v>
      </c>
      <c r="J99" s="65">
        <v>88984</v>
      </c>
      <c r="K99" s="8">
        <v>25.423999999999999</v>
      </c>
      <c r="L99" s="65"/>
      <c r="M99" s="65">
        <v>2.3892043287600022</v>
      </c>
      <c r="N99" s="65"/>
      <c r="O99" s="65">
        <v>34.404542334144033</v>
      </c>
      <c r="P99" s="65">
        <f t="shared" si="3"/>
        <v>2586.4026655483158</v>
      </c>
      <c r="Q99" s="8">
        <f t="shared" si="4"/>
        <v>0.7389721901566616</v>
      </c>
      <c r="R99" s="8">
        <f t="shared" si="5"/>
        <v>0.77327479848386305</v>
      </c>
    </row>
    <row r="100" spans="1:18" x14ac:dyDescent="0.3">
      <c r="A100" s="64" t="s">
        <v>379</v>
      </c>
      <c r="B100" s="64" t="s">
        <v>125</v>
      </c>
      <c r="C100" s="65" t="s">
        <v>246</v>
      </c>
      <c r="D100" s="64" t="s">
        <v>111</v>
      </c>
      <c r="E100" s="65"/>
      <c r="F100" s="65">
        <v>1778</v>
      </c>
      <c r="G100" s="65" t="s">
        <v>65</v>
      </c>
      <c r="H100" s="65" t="s">
        <v>96</v>
      </c>
      <c r="I100" s="65">
        <v>1</v>
      </c>
      <c r="J100" s="65">
        <v>88984</v>
      </c>
      <c r="K100" s="8">
        <v>25.423999999999999</v>
      </c>
      <c r="L100" s="65"/>
      <c r="M100" s="65">
        <v>2.6250170563444013</v>
      </c>
      <c r="N100" s="65"/>
      <c r="O100" s="65">
        <v>37.800245611359379</v>
      </c>
      <c r="P100" s="65">
        <f t="shared" si="3"/>
        <v>2354.0587782122598</v>
      </c>
      <c r="Q100" s="8">
        <f t="shared" si="4"/>
        <v>0.67258822234635995</v>
      </c>
      <c r="R100" s="8">
        <f t="shared" si="5"/>
        <v>0.84959645804547745</v>
      </c>
    </row>
    <row r="101" spans="1:18" x14ac:dyDescent="0.3">
      <c r="A101" s="64" t="s">
        <v>379</v>
      </c>
      <c r="B101" s="64" t="s">
        <v>125</v>
      </c>
      <c r="C101" s="65" t="s">
        <v>246</v>
      </c>
      <c r="D101" s="64" t="s">
        <v>111</v>
      </c>
      <c r="E101" s="65"/>
      <c r="F101" s="65">
        <v>1779</v>
      </c>
      <c r="G101" s="65" t="s">
        <v>65</v>
      </c>
      <c r="H101" s="65" t="s">
        <v>96</v>
      </c>
      <c r="I101" s="65">
        <v>1</v>
      </c>
      <c r="J101" s="65">
        <v>88984</v>
      </c>
      <c r="K101" s="8">
        <v>25.423999999999999</v>
      </c>
      <c r="L101" s="65"/>
      <c r="M101" s="65">
        <v>2.3593647136717593</v>
      </c>
      <c r="N101" s="65"/>
      <c r="O101" s="65">
        <v>33.974851876873331</v>
      </c>
      <c r="P101" s="65">
        <f t="shared" si="3"/>
        <v>2619.1136998178167</v>
      </c>
      <c r="Q101" s="8">
        <f t="shared" si="4"/>
        <v>0.74831819994794757</v>
      </c>
      <c r="R101" s="8">
        <f t="shared" si="5"/>
        <v>0.7636170969359285</v>
      </c>
    </row>
    <row r="102" spans="1:18" x14ac:dyDescent="0.3">
      <c r="A102" s="64" t="s">
        <v>379</v>
      </c>
      <c r="B102" s="64" t="s">
        <v>125</v>
      </c>
      <c r="C102" s="65" t="s">
        <v>246</v>
      </c>
      <c r="D102" s="64" t="s">
        <v>111</v>
      </c>
      <c r="E102" s="65"/>
      <c r="F102" s="65">
        <v>1780</v>
      </c>
      <c r="G102" s="65" t="s">
        <v>65</v>
      </c>
      <c r="H102" s="65" t="s">
        <v>96</v>
      </c>
      <c r="I102" s="65">
        <v>1</v>
      </c>
      <c r="J102" s="65">
        <v>88984</v>
      </c>
      <c r="K102" s="8">
        <v>25.423999999999999</v>
      </c>
      <c r="L102" s="65"/>
      <c r="M102" s="65">
        <v>2.1350357551377761</v>
      </c>
      <c r="N102" s="65"/>
      <c r="O102" s="65">
        <v>30.744514873983974</v>
      </c>
      <c r="P102" s="65">
        <f t="shared" si="3"/>
        <v>2894.3048984421712</v>
      </c>
      <c r="Q102" s="8">
        <f t="shared" si="4"/>
        <v>0.82694425669776317</v>
      </c>
      <c r="R102" s="8">
        <f t="shared" si="5"/>
        <v>0.69101220160891785</v>
      </c>
    </row>
    <row r="103" spans="1:18" x14ac:dyDescent="0.3">
      <c r="A103" s="64" t="s">
        <v>379</v>
      </c>
      <c r="B103" s="64" t="s">
        <v>125</v>
      </c>
      <c r="C103" s="65" t="s">
        <v>246</v>
      </c>
      <c r="D103" s="64" t="s">
        <v>111</v>
      </c>
      <c r="E103" s="65"/>
      <c r="F103" s="65">
        <v>1781</v>
      </c>
      <c r="G103" s="65" t="s">
        <v>65</v>
      </c>
      <c r="H103" s="65" t="s">
        <v>96</v>
      </c>
      <c r="I103" s="65">
        <v>1</v>
      </c>
      <c r="J103" s="65">
        <v>88984</v>
      </c>
      <c r="K103" s="8">
        <v>25.423999999999999</v>
      </c>
      <c r="L103" s="65"/>
      <c r="M103" s="65">
        <v>2.0782504161663353</v>
      </c>
      <c r="N103" s="65"/>
      <c r="O103" s="65">
        <v>29.926805992795224</v>
      </c>
      <c r="P103" s="65">
        <f t="shared" si="3"/>
        <v>2973.3878056155609</v>
      </c>
      <c r="Q103" s="8">
        <f t="shared" si="4"/>
        <v>0.8495393730330173</v>
      </c>
      <c r="R103" s="8">
        <f t="shared" si="5"/>
        <v>0.67263341708161517</v>
      </c>
    </row>
    <row r="104" spans="1:18" x14ac:dyDescent="0.3">
      <c r="A104" s="64" t="s">
        <v>379</v>
      </c>
      <c r="B104" s="64" t="s">
        <v>125</v>
      </c>
      <c r="C104" s="65" t="s">
        <v>246</v>
      </c>
      <c r="D104" s="64" t="s">
        <v>111</v>
      </c>
      <c r="E104" s="65"/>
      <c r="F104" s="65">
        <v>1782</v>
      </c>
      <c r="G104" s="65" t="s">
        <v>65</v>
      </c>
      <c r="H104" s="65" t="s">
        <v>96</v>
      </c>
      <c r="I104" s="65">
        <v>1</v>
      </c>
      <c r="J104" s="65">
        <v>88984</v>
      </c>
      <c r="K104" s="8">
        <v>25.423999999999999</v>
      </c>
      <c r="L104" s="65"/>
      <c r="M104" s="65">
        <v>2.6925249424368287</v>
      </c>
      <c r="N104" s="65"/>
      <c r="O104" s="65">
        <v>38.772359171090329</v>
      </c>
      <c r="P104" s="65">
        <f t="shared" si="3"/>
        <v>2295.0370290170213</v>
      </c>
      <c r="Q104" s="8">
        <f t="shared" si="4"/>
        <v>0.65572486543343456</v>
      </c>
      <c r="R104" s="8">
        <f t="shared" si="5"/>
        <v>0.87144563452059531</v>
      </c>
    </row>
    <row r="105" spans="1:18" x14ac:dyDescent="0.3">
      <c r="A105" s="64" t="s">
        <v>379</v>
      </c>
      <c r="B105" s="64" t="s">
        <v>125</v>
      </c>
      <c r="C105" s="65" t="s">
        <v>246</v>
      </c>
      <c r="D105" s="64" t="s">
        <v>111</v>
      </c>
      <c r="E105" s="65"/>
      <c r="F105" s="65">
        <v>1783</v>
      </c>
      <c r="G105" s="65" t="s">
        <v>65</v>
      </c>
      <c r="H105" s="65" t="s">
        <v>96</v>
      </c>
      <c r="I105" s="65">
        <v>1</v>
      </c>
      <c r="J105" s="65">
        <v>88984</v>
      </c>
      <c r="K105" s="8">
        <v>25.423999999999999</v>
      </c>
      <c r="L105" s="65"/>
      <c r="M105" s="65">
        <v>3.6229926879403336</v>
      </c>
      <c r="N105" s="65"/>
      <c r="O105" s="65">
        <v>52.171094706340803</v>
      </c>
      <c r="P105" s="65">
        <f t="shared" si="3"/>
        <v>1705.6188010021765</v>
      </c>
      <c r="Q105" s="8">
        <f t="shared" si="4"/>
        <v>0.48731965742919331</v>
      </c>
      <c r="R105" s="8">
        <f t="shared" si="5"/>
        <v>1.1725949542915759</v>
      </c>
    </row>
    <row r="106" spans="1:18" x14ac:dyDescent="0.3">
      <c r="A106" s="64" t="s">
        <v>379</v>
      </c>
      <c r="B106" s="64" t="s">
        <v>125</v>
      </c>
      <c r="C106" s="65" t="s">
        <v>246</v>
      </c>
      <c r="D106" s="64" t="s">
        <v>111</v>
      </c>
      <c r="E106" s="65"/>
      <c r="F106" s="65">
        <v>1784</v>
      </c>
      <c r="G106" s="65" t="s">
        <v>65</v>
      </c>
      <c r="H106" s="65" t="s">
        <v>96</v>
      </c>
      <c r="I106" s="65">
        <v>1</v>
      </c>
      <c r="J106" s="65">
        <v>88984</v>
      </c>
      <c r="K106" s="8">
        <v>25.423999999999999</v>
      </c>
      <c r="L106" s="65"/>
      <c r="M106" s="65">
        <v>3.4577856328326351</v>
      </c>
      <c r="N106" s="65"/>
      <c r="O106" s="65">
        <v>49.792113112789941</v>
      </c>
      <c r="P106" s="65">
        <f t="shared" si="3"/>
        <v>1787.1103360974444</v>
      </c>
      <c r="Q106" s="8">
        <f t="shared" si="4"/>
        <v>0.51060295317069837</v>
      </c>
      <c r="R106" s="8">
        <f t="shared" si="5"/>
        <v>1.1191250812008888</v>
      </c>
    </row>
    <row r="107" spans="1:18" x14ac:dyDescent="0.3">
      <c r="A107" s="64" t="s">
        <v>379</v>
      </c>
      <c r="B107" s="64" t="s">
        <v>125</v>
      </c>
      <c r="C107" s="65" t="s">
        <v>246</v>
      </c>
      <c r="D107" s="64" t="s">
        <v>111</v>
      </c>
      <c r="E107" s="65"/>
      <c r="F107" s="65">
        <v>1785</v>
      </c>
      <c r="G107" s="65" t="s">
        <v>65</v>
      </c>
      <c r="H107" s="65" t="s">
        <v>96</v>
      </c>
      <c r="I107" s="65">
        <v>1</v>
      </c>
      <c r="J107" s="65">
        <v>88984</v>
      </c>
      <c r="K107" s="8">
        <v>25.423999999999999</v>
      </c>
      <c r="L107" s="65"/>
      <c r="M107" s="65">
        <v>3.0101785431943617</v>
      </c>
      <c r="N107" s="65"/>
      <c r="O107" s="65">
        <v>43.346571021998805</v>
      </c>
      <c r="P107" s="65">
        <f t="shared" si="3"/>
        <v>2052.8498080007244</v>
      </c>
      <c r="Q107" s="8">
        <f t="shared" si="4"/>
        <v>0.58652851657163541</v>
      </c>
      <c r="R107" s="8">
        <f t="shared" si="5"/>
        <v>0.97425539472261991</v>
      </c>
    </row>
    <row r="108" spans="1:18" x14ac:dyDescent="0.3">
      <c r="A108" s="64" t="s">
        <v>379</v>
      </c>
      <c r="B108" s="64" t="s">
        <v>125</v>
      </c>
      <c r="C108" s="65" t="s">
        <v>246</v>
      </c>
      <c r="D108" s="64" t="s">
        <v>111</v>
      </c>
      <c r="E108" s="65"/>
      <c r="F108" s="65">
        <v>1786</v>
      </c>
      <c r="G108" s="65" t="s">
        <v>65</v>
      </c>
      <c r="H108" s="65" t="s">
        <v>96</v>
      </c>
      <c r="I108" s="65">
        <v>1</v>
      </c>
      <c r="J108" s="65">
        <v>88984</v>
      </c>
      <c r="K108" s="8">
        <v>25.423999999999999</v>
      </c>
      <c r="L108" s="65"/>
      <c r="M108" s="65">
        <v>3.0907055360874622</v>
      </c>
      <c r="N108" s="65"/>
      <c r="O108" s="65">
        <v>44.506159719659458</v>
      </c>
      <c r="P108" s="65">
        <f t="shared" si="3"/>
        <v>1999.3636961827915</v>
      </c>
      <c r="Q108" s="8">
        <f t="shared" si="4"/>
        <v>0.57124677033794036</v>
      </c>
      <c r="R108" s="8">
        <f t="shared" si="5"/>
        <v>1.000318253161455</v>
      </c>
    </row>
    <row r="109" spans="1:18" x14ac:dyDescent="0.3">
      <c r="A109" s="64" t="s">
        <v>379</v>
      </c>
      <c r="B109" s="64" t="s">
        <v>125</v>
      </c>
      <c r="C109" s="65" t="s">
        <v>246</v>
      </c>
      <c r="D109" s="64" t="s">
        <v>111</v>
      </c>
      <c r="E109" s="65"/>
      <c r="F109" s="65">
        <v>1787</v>
      </c>
      <c r="G109" s="65" t="s">
        <v>65</v>
      </c>
      <c r="H109" s="65" t="s">
        <v>96</v>
      </c>
      <c r="I109" s="65">
        <v>1</v>
      </c>
      <c r="J109" s="65">
        <v>88984</v>
      </c>
      <c r="K109" s="8">
        <v>25.423999999999999</v>
      </c>
      <c r="L109" s="65"/>
      <c r="M109" s="65">
        <v>2.8320346011512876</v>
      </c>
      <c r="N109" s="65"/>
      <c r="O109" s="65">
        <v>40.781298256578545</v>
      </c>
      <c r="P109" s="65">
        <f t="shared" si="3"/>
        <v>2181.9805598181451</v>
      </c>
      <c r="Q109" s="8">
        <f t="shared" si="4"/>
        <v>0.62342301709089865</v>
      </c>
      <c r="R109" s="8">
        <f t="shared" si="5"/>
        <v>0.91659845043105592</v>
      </c>
    </row>
    <row r="110" spans="1:18" x14ac:dyDescent="0.3">
      <c r="A110" s="64" t="s">
        <v>379</v>
      </c>
      <c r="B110" s="64" t="s">
        <v>125</v>
      </c>
      <c r="C110" s="65" t="s">
        <v>246</v>
      </c>
      <c r="D110" s="64" t="s">
        <v>111</v>
      </c>
      <c r="E110" s="65"/>
      <c r="F110" s="65">
        <v>1788</v>
      </c>
      <c r="G110" s="65" t="s">
        <v>65</v>
      </c>
      <c r="H110" s="65" t="s">
        <v>96</v>
      </c>
      <c r="I110" s="65">
        <v>1</v>
      </c>
      <c r="J110" s="65">
        <v>88984</v>
      </c>
      <c r="K110" s="8">
        <v>25.423999999999999</v>
      </c>
      <c r="L110" s="65"/>
      <c r="M110" s="65">
        <v>2.7969188307208821</v>
      </c>
      <c r="N110" s="65"/>
      <c r="O110" s="65">
        <v>40.275631162380698</v>
      </c>
      <c r="P110" s="65">
        <f t="shared" si="3"/>
        <v>2209.3756803273927</v>
      </c>
      <c r="Q110" s="8">
        <f t="shared" si="4"/>
        <v>0.63125019437925511</v>
      </c>
      <c r="R110" s="8">
        <f t="shared" si="5"/>
        <v>0.90523310173470961</v>
      </c>
    </row>
    <row r="111" spans="1:18" x14ac:dyDescent="0.3">
      <c r="A111" s="64" t="s">
        <v>379</v>
      </c>
      <c r="B111" s="64" t="s">
        <v>125</v>
      </c>
      <c r="C111" s="65" t="s">
        <v>246</v>
      </c>
      <c r="D111" s="64" t="s">
        <v>111</v>
      </c>
      <c r="E111" s="65"/>
      <c r="F111" s="65">
        <v>1789</v>
      </c>
      <c r="G111" s="65" t="s">
        <v>65</v>
      </c>
      <c r="H111" s="65" t="s">
        <v>96</v>
      </c>
      <c r="I111" s="65">
        <v>1</v>
      </c>
      <c r="J111" s="65">
        <v>88984</v>
      </c>
      <c r="K111" s="8">
        <v>25.423999999999999</v>
      </c>
      <c r="L111" s="65"/>
      <c r="M111" s="65">
        <v>2.7396697766811413</v>
      </c>
      <c r="N111" s="65"/>
      <c r="O111" s="65">
        <v>39.451244784208434</v>
      </c>
      <c r="P111" s="65">
        <f t="shared" si="3"/>
        <v>2255.5435319399239</v>
      </c>
      <c r="Q111" s="8">
        <f t="shared" si="4"/>
        <v>0.64444100912569258</v>
      </c>
      <c r="R111" s="8">
        <f t="shared" si="5"/>
        <v>0.88670423411418753</v>
      </c>
    </row>
    <row r="112" spans="1:18" x14ac:dyDescent="0.3">
      <c r="A112" s="64" t="s">
        <v>379</v>
      </c>
      <c r="B112" s="64" t="s">
        <v>125</v>
      </c>
      <c r="C112" s="65" t="s">
        <v>246</v>
      </c>
      <c r="D112" s="64" t="s">
        <v>111</v>
      </c>
      <c r="E112" s="65"/>
      <c r="F112" s="65">
        <v>1790</v>
      </c>
      <c r="G112" s="65" t="s">
        <v>65</v>
      </c>
      <c r="H112" s="65" t="s">
        <v>96</v>
      </c>
      <c r="I112" s="65">
        <v>1</v>
      </c>
      <c r="J112" s="65">
        <v>88984</v>
      </c>
      <c r="K112" s="8">
        <v>25.423999999999999</v>
      </c>
      <c r="L112" s="65"/>
      <c r="M112" s="65">
        <v>3.0075638342958864</v>
      </c>
      <c r="N112" s="65"/>
      <c r="O112" s="65">
        <v>43.308919213860761</v>
      </c>
      <c r="P112" s="65">
        <f t="shared" si="3"/>
        <v>2054.6345098245074</v>
      </c>
      <c r="Q112" s="8">
        <f t="shared" si="4"/>
        <v>0.5870384313784307</v>
      </c>
      <c r="R112" s="8">
        <f t="shared" si="5"/>
        <v>0.97340913453791156</v>
      </c>
    </row>
    <row r="113" spans="1:18" x14ac:dyDescent="0.3">
      <c r="A113" s="64" t="s">
        <v>379</v>
      </c>
      <c r="B113" s="64" t="s">
        <v>125</v>
      </c>
      <c r="C113" s="65" t="s">
        <v>246</v>
      </c>
      <c r="D113" s="64" t="s">
        <v>111</v>
      </c>
      <c r="E113" s="65"/>
      <c r="F113" s="65">
        <v>1791</v>
      </c>
      <c r="G113" s="65" t="s">
        <v>65</v>
      </c>
      <c r="H113" s="65" t="s">
        <v>96</v>
      </c>
      <c r="I113" s="65">
        <v>1</v>
      </c>
      <c r="J113" s="65">
        <v>88984</v>
      </c>
      <c r="K113" s="8">
        <v>25.423999999999999</v>
      </c>
      <c r="L113" s="65"/>
      <c r="M113" s="65">
        <v>3.1549555075077262</v>
      </c>
      <c r="N113" s="65"/>
      <c r="O113" s="65">
        <v>45.431359308111261</v>
      </c>
      <c r="P113" s="65">
        <f t="shared" si="3"/>
        <v>1958.6470965246444</v>
      </c>
      <c r="Q113" s="8">
        <f t="shared" si="4"/>
        <v>0.55961345614989844</v>
      </c>
      <c r="R113" s="8">
        <f t="shared" si="5"/>
        <v>1.021112993529427</v>
      </c>
    </row>
    <row r="114" spans="1:18" x14ac:dyDescent="0.3">
      <c r="A114" s="64" t="s">
        <v>379</v>
      </c>
      <c r="B114" s="64" t="s">
        <v>125</v>
      </c>
      <c r="C114" s="65" t="s">
        <v>246</v>
      </c>
      <c r="D114" s="64" t="s">
        <v>111</v>
      </c>
      <c r="E114" s="65"/>
      <c r="F114" s="65">
        <v>1792</v>
      </c>
      <c r="G114" s="65" t="s">
        <v>65</v>
      </c>
      <c r="H114" s="65" t="s">
        <v>96</v>
      </c>
      <c r="I114" s="65">
        <v>1</v>
      </c>
      <c r="J114" s="65">
        <v>88984</v>
      </c>
      <c r="K114" s="8">
        <v>25.423999999999999</v>
      </c>
      <c r="L114" s="65"/>
      <c r="M114" s="65">
        <v>3.4275317429893533</v>
      </c>
      <c r="N114" s="65"/>
      <c r="O114" s="65">
        <v>49.356457099046686</v>
      </c>
      <c r="P114" s="65">
        <f t="shared" si="3"/>
        <v>1802.8846726463823</v>
      </c>
      <c r="Q114" s="8">
        <f t="shared" si="4"/>
        <v>0.51510990647039501</v>
      </c>
      <c r="R114" s="8">
        <f t="shared" si="5"/>
        <v>1.109333298099584</v>
      </c>
    </row>
    <row r="115" spans="1:18" x14ac:dyDescent="0.3">
      <c r="A115" s="64" t="s">
        <v>379</v>
      </c>
      <c r="B115" s="64" t="s">
        <v>125</v>
      </c>
      <c r="C115" s="65" t="s">
        <v>246</v>
      </c>
      <c r="D115" s="64" t="s">
        <v>111</v>
      </c>
      <c r="E115" s="65"/>
      <c r="F115" s="65">
        <v>1793</v>
      </c>
      <c r="G115" s="65" t="s">
        <v>65</v>
      </c>
      <c r="H115" s="65" t="s">
        <v>96</v>
      </c>
      <c r="I115" s="65">
        <v>1</v>
      </c>
      <c r="J115" s="65">
        <v>88984</v>
      </c>
      <c r="K115" s="8">
        <v>25.423999999999999</v>
      </c>
      <c r="L115" s="65"/>
      <c r="M115" s="65">
        <v>3.951014548589558</v>
      </c>
      <c r="N115" s="65"/>
      <c r="O115" s="65">
        <v>56.894609499689629</v>
      </c>
      <c r="P115" s="65">
        <f t="shared" si="3"/>
        <v>1564.0146014269669</v>
      </c>
      <c r="Q115" s="8">
        <f t="shared" si="4"/>
        <v>0.44686131469341911</v>
      </c>
      <c r="R115" s="8">
        <f t="shared" si="5"/>
        <v>1.2787604400721395</v>
      </c>
    </row>
    <row r="116" spans="1:18" x14ac:dyDescent="0.3">
      <c r="A116" s="64" t="s">
        <v>379</v>
      </c>
      <c r="B116" s="64" t="s">
        <v>125</v>
      </c>
      <c r="C116" s="65" t="s">
        <v>246</v>
      </c>
      <c r="D116" s="64" t="s">
        <v>111</v>
      </c>
      <c r="E116" s="65"/>
      <c r="F116" s="65">
        <v>1794</v>
      </c>
      <c r="G116" s="65" t="s">
        <v>65</v>
      </c>
      <c r="H116" s="65" t="s">
        <v>96</v>
      </c>
      <c r="I116" s="65">
        <v>1</v>
      </c>
      <c r="J116" s="65">
        <v>88984</v>
      </c>
      <c r="K116" s="8">
        <v>25.423999999999999</v>
      </c>
      <c r="L116" s="65"/>
      <c r="M116" s="65">
        <v>4.1007602923501372</v>
      </c>
      <c r="N116" s="65"/>
      <c r="O116" s="65">
        <v>59.05094820984197</v>
      </c>
      <c r="P116" s="65">
        <f t="shared" si="3"/>
        <v>1506.9021361653447</v>
      </c>
      <c r="Q116" s="8">
        <f t="shared" si="4"/>
        <v>0.43054346747581274</v>
      </c>
      <c r="R116" s="8">
        <f t="shared" si="5"/>
        <v>1.3272262026845718</v>
      </c>
    </row>
    <row r="117" spans="1:18" x14ac:dyDescent="0.3">
      <c r="A117" s="64" t="s">
        <v>379</v>
      </c>
      <c r="B117" s="64" t="s">
        <v>125</v>
      </c>
      <c r="C117" s="65" t="s">
        <v>246</v>
      </c>
      <c r="D117" s="64" t="s">
        <v>111</v>
      </c>
      <c r="E117" s="65"/>
      <c r="F117" s="65">
        <v>1795</v>
      </c>
      <c r="G117" s="65" t="s">
        <v>65</v>
      </c>
      <c r="H117" s="65" t="s">
        <v>96</v>
      </c>
      <c r="I117" s="65">
        <v>1</v>
      </c>
      <c r="J117" s="65">
        <v>88984</v>
      </c>
      <c r="K117" s="8">
        <v>25.423999999999999</v>
      </c>
      <c r="L117" s="65"/>
      <c r="M117" s="65">
        <v>4.1865181318341405</v>
      </c>
      <c r="N117" s="65"/>
      <c r="O117" s="65">
        <v>60.285861098411615</v>
      </c>
      <c r="P117" s="65">
        <f t="shared" si="3"/>
        <v>1476.0343201325611</v>
      </c>
      <c r="Q117" s="8">
        <f t="shared" si="4"/>
        <v>0.42172409146644602</v>
      </c>
      <c r="R117" s="8">
        <f t="shared" si="5"/>
        <v>1.3549820439272593</v>
      </c>
    </row>
    <row r="118" spans="1:18" x14ac:dyDescent="0.3">
      <c r="A118" s="64" t="s">
        <v>379</v>
      </c>
      <c r="B118" s="64" t="s">
        <v>125</v>
      </c>
      <c r="C118" s="65" t="s">
        <v>246</v>
      </c>
      <c r="D118" s="64" t="s">
        <v>111</v>
      </c>
      <c r="E118" s="65"/>
      <c r="F118" s="65">
        <v>1796</v>
      </c>
      <c r="G118" s="65" t="s">
        <v>65</v>
      </c>
      <c r="H118" s="65" t="s">
        <v>96</v>
      </c>
      <c r="I118" s="65">
        <v>1</v>
      </c>
      <c r="J118" s="65">
        <v>88984</v>
      </c>
      <c r="K118" s="8">
        <v>25.423999999999999</v>
      </c>
      <c r="L118" s="65"/>
      <c r="M118" s="65">
        <v>4.3433910618673828</v>
      </c>
      <c r="N118" s="65"/>
      <c r="O118" s="65">
        <v>62.544831290890308</v>
      </c>
      <c r="P118" s="65">
        <f t="shared" si="3"/>
        <v>1422.7234795173326</v>
      </c>
      <c r="Q118" s="8">
        <f t="shared" si="4"/>
        <v>0.40649242271923786</v>
      </c>
      <c r="R118" s="8">
        <f t="shared" si="5"/>
        <v>1.4057545466800843</v>
      </c>
    </row>
    <row r="119" spans="1:18" x14ac:dyDescent="0.3">
      <c r="A119" s="64" t="s">
        <v>379</v>
      </c>
      <c r="B119" s="64" t="s">
        <v>125</v>
      </c>
      <c r="C119" s="65" t="s">
        <v>246</v>
      </c>
      <c r="D119" s="64" t="s">
        <v>111</v>
      </c>
      <c r="E119" s="65"/>
      <c r="F119" s="65">
        <v>1797</v>
      </c>
      <c r="G119" s="65" t="s">
        <v>65</v>
      </c>
      <c r="H119" s="65" t="s">
        <v>96</v>
      </c>
      <c r="I119" s="65">
        <v>1</v>
      </c>
      <c r="J119" s="65">
        <v>88984</v>
      </c>
      <c r="K119" s="8">
        <v>25.423999999999999</v>
      </c>
      <c r="L119" s="65"/>
      <c r="M119" s="65">
        <v>3.605871155942165</v>
      </c>
      <c r="N119" s="65"/>
      <c r="O119" s="65">
        <v>51.924544645567174</v>
      </c>
      <c r="P119" s="65">
        <f t="shared" si="3"/>
        <v>1713.7174838488759</v>
      </c>
      <c r="Q119" s="8">
        <f t="shared" si="4"/>
        <v>0.48963356681396453</v>
      </c>
      <c r="R119" s="8">
        <f t="shared" si="5"/>
        <v>1.1670535072724799</v>
      </c>
    </row>
    <row r="120" spans="1:18" x14ac:dyDescent="0.3">
      <c r="A120" s="64" t="s">
        <v>379</v>
      </c>
      <c r="B120" s="64" t="s">
        <v>125</v>
      </c>
      <c r="C120" s="65" t="s">
        <v>246</v>
      </c>
      <c r="D120" s="64" t="s">
        <v>111</v>
      </c>
      <c r="E120" s="65"/>
      <c r="F120" s="65">
        <v>1798</v>
      </c>
      <c r="G120" s="65" t="s">
        <v>65</v>
      </c>
      <c r="H120" s="65" t="s">
        <v>96</v>
      </c>
      <c r="I120" s="65">
        <v>1</v>
      </c>
      <c r="J120" s="65">
        <v>88984</v>
      </c>
      <c r="K120" s="8">
        <v>25.423999999999999</v>
      </c>
      <c r="L120" s="65"/>
      <c r="M120" s="65">
        <v>3.6939021542561021</v>
      </c>
      <c r="N120" s="65"/>
      <c r="O120" s="65">
        <v>53.192191021287869</v>
      </c>
      <c r="P120" s="65">
        <f t="shared" si="3"/>
        <v>1672.8771327428121</v>
      </c>
      <c r="Q120" s="8">
        <f t="shared" si="4"/>
        <v>0.47796489506937484</v>
      </c>
      <c r="R120" s="8">
        <f t="shared" si="5"/>
        <v>1.1955450647596844</v>
      </c>
    </row>
    <row r="121" spans="1:18" x14ac:dyDescent="0.3">
      <c r="A121" s="64" t="s">
        <v>379</v>
      </c>
      <c r="B121" s="64" t="s">
        <v>125</v>
      </c>
      <c r="C121" s="65" t="s">
        <v>246</v>
      </c>
      <c r="D121" s="64" t="s">
        <v>111</v>
      </c>
      <c r="E121" s="65"/>
      <c r="F121" s="65">
        <v>1799</v>
      </c>
      <c r="G121" s="65" t="s">
        <v>65</v>
      </c>
      <c r="H121" s="65" t="s">
        <v>96</v>
      </c>
      <c r="I121" s="65">
        <v>1</v>
      </c>
      <c r="J121" s="65">
        <v>88984</v>
      </c>
      <c r="K121" s="8">
        <v>25.423999999999999</v>
      </c>
      <c r="L121" s="65"/>
      <c r="M121" s="65">
        <v>4.1253356809573765</v>
      </c>
      <c r="N121" s="65"/>
      <c r="O121" s="65">
        <v>59.404833805786211</v>
      </c>
      <c r="P121" s="65">
        <f t="shared" si="3"/>
        <v>1497.9252410825311</v>
      </c>
      <c r="Q121" s="8">
        <f t="shared" si="4"/>
        <v>0.42797864030929456</v>
      </c>
      <c r="R121" s="8">
        <f t="shared" si="5"/>
        <v>1.3351801179040326</v>
      </c>
    </row>
    <row r="122" spans="1:18" x14ac:dyDescent="0.3">
      <c r="A122" s="64" t="s">
        <v>379</v>
      </c>
      <c r="B122" s="64" t="s">
        <v>125</v>
      </c>
      <c r="C122" s="65" t="s">
        <v>246</v>
      </c>
      <c r="D122" s="64" t="s">
        <v>111</v>
      </c>
      <c r="E122" s="65"/>
      <c r="F122" s="65">
        <v>1800</v>
      </c>
      <c r="G122" s="65" t="s">
        <v>65</v>
      </c>
      <c r="H122" s="65" t="s">
        <v>96</v>
      </c>
      <c r="I122" s="65">
        <v>1</v>
      </c>
      <c r="J122" s="65">
        <v>88984</v>
      </c>
      <c r="K122" s="8">
        <v>25.423999999999999</v>
      </c>
      <c r="L122" s="65"/>
      <c r="M122" s="65">
        <v>6.9165105984706159</v>
      </c>
      <c r="N122" s="65"/>
      <c r="O122" s="65">
        <v>99.597752617976866</v>
      </c>
      <c r="P122" s="65">
        <f t="shared" si="3"/>
        <v>893.43381412743702</v>
      </c>
      <c r="Q122" s="8">
        <f t="shared" si="4"/>
        <v>0.25526680403641056</v>
      </c>
      <c r="R122" s="8">
        <f t="shared" si="5"/>
        <v>2.2385541809308833</v>
      </c>
    </row>
    <row r="123" spans="1:18" x14ac:dyDescent="0.3">
      <c r="A123" s="64" t="s">
        <v>379</v>
      </c>
      <c r="B123" s="64" t="s">
        <v>125</v>
      </c>
      <c r="C123" s="65" t="s">
        <v>246</v>
      </c>
      <c r="D123" s="64" t="s">
        <v>111</v>
      </c>
      <c r="E123" s="65"/>
      <c r="F123" s="65">
        <v>1680</v>
      </c>
      <c r="G123" s="65" t="s">
        <v>51</v>
      </c>
      <c r="H123" s="65" t="s">
        <v>96</v>
      </c>
      <c r="I123" s="65">
        <v>1</v>
      </c>
      <c r="J123" s="65">
        <v>84661</v>
      </c>
      <c r="K123" s="8">
        <v>25.423999999999999</v>
      </c>
      <c r="L123" s="65"/>
      <c r="M123" s="65">
        <v>2.1026889961954449</v>
      </c>
      <c r="N123" s="65"/>
      <c r="O123" s="65">
        <v>30.278721545214406</v>
      </c>
      <c r="P123" s="65">
        <f t="shared" si="3"/>
        <v>2796.0559653609544</v>
      </c>
      <c r="Q123" s="8">
        <f t="shared" si="4"/>
        <v>0.83966557049098056</v>
      </c>
      <c r="R123" s="8">
        <f t="shared" si="5"/>
        <v>0.71529326479050337</v>
      </c>
    </row>
    <row r="124" spans="1:18" x14ac:dyDescent="0.3">
      <c r="A124" s="64" t="s">
        <v>379</v>
      </c>
      <c r="B124" s="64" t="s">
        <v>125</v>
      </c>
      <c r="C124" s="65" t="s">
        <v>246</v>
      </c>
      <c r="D124" s="64" t="s">
        <v>111</v>
      </c>
      <c r="E124" s="65"/>
      <c r="F124" s="65">
        <v>1681</v>
      </c>
      <c r="G124" s="65" t="s">
        <v>51</v>
      </c>
      <c r="H124" s="65" t="s">
        <v>96</v>
      </c>
      <c r="I124" s="65">
        <v>1</v>
      </c>
      <c r="J124" s="65">
        <v>84661</v>
      </c>
      <c r="K124" s="8">
        <v>25.423999999999999</v>
      </c>
      <c r="L124" s="65"/>
      <c r="M124" s="65">
        <v>2.0773000549269245</v>
      </c>
      <c r="N124" s="65"/>
      <c r="O124" s="65">
        <v>29.913120790947712</v>
      </c>
      <c r="P124" s="65">
        <f t="shared" si="3"/>
        <v>2830.2296036467064</v>
      </c>
      <c r="Q124" s="8">
        <f t="shared" si="4"/>
        <v>0.84992803585020094</v>
      </c>
      <c r="R124" s="8">
        <f t="shared" si="5"/>
        <v>0.70665644844610187</v>
      </c>
    </row>
    <row r="125" spans="1:18" x14ac:dyDescent="0.3">
      <c r="A125" s="64" t="s">
        <v>379</v>
      </c>
      <c r="B125" s="64" t="s">
        <v>125</v>
      </c>
      <c r="C125" s="65" t="s">
        <v>246</v>
      </c>
      <c r="D125" s="64" t="s">
        <v>111</v>
      </c>
      <c r="E125" s="65"/>
      <c r="F125" s="65">
        <v>1682</v>
      </c>
      <c r="G125" s="65" t="s">
        <v>51</v>
      </c>
      <c r="H125" s="65" t="s">
        <v>96</v>
      </c>
      <c r="I125" s="65">
        <v>1</v>
      </c>
      <c r="J125" s="65">
        <v>84661</v>
      </c>
      <c r="K125" s="8">
        <v>25.423999999999999</v>
      </c>
      <c r="L125" s="65"/>
      <c r="M125" s="65">
        <v>2.7634060638998825</v>
      </c>
      <c r="N125" s="65"/>
      <c r="O125" s="65">
        <v>39.793047320158308</v>
      </c>
      <c r="P125" s="65">
        <f t="shared" si="3"/>
        <v>2127.5324636199084</v>
      </c>
      <c r="Q125" s="8">
        <f t="shared" si="4"/>
        <v>0.63890558055152369</v>
      </c>
      <c r="R125" s="8">
        <f t="shared" si="5"/>
        <v>0.94005616092789623</v>
      </c>
    </row>
    <row r="126" spans="1:18" x14ac:dyDescent="0.3">
      <c r="A126" s="64" t="s">
        <v>379</v>
      </c>
      <c r="B126" s="64" t="s">
        <v>125</v>
      </c>
      <c r="C126" s="65" t="s">
        <v>246</v>
      </c>
      <c r="D126" s="64" t="s">
        <v>111</v>
      </c>
      <c r="E126" s="65"/>
      <c r="F126" s="65">
        <v>1683</v>
      </c>
      <c r="G126" s="65" t="s">
        <v>51</v>
      </c>
      <c r="H126" s="65" t="s">
        <v>96</v>
      </c>
      <c r="I126" s="65">
        <v>1</v>
      </c>
      <c r="J126" s="65">
        <v>84661</v>
      </c>
      <c r="K126" s="8">
        <v>25.423999999999999</v>
      </c>
      <c r="L126" s="65"/>
      <c r="M126" s="65">
        <v>2.2419387389717431</v>
      </c>
      <c r="N126" s="65"/>
      <c r="O126" s="65">
        <v>32.283917841193094</v>
      </c>
      <c r="P126" s="65">
        <f t="shared" si="3"/>
        <v>2622.3892780440565</v>
      </c>
      <c r="Q126" s="8">
        <f t="shared" si="4"/>
        <v>0.78751284540688271</v>
      </c>
      <c r="R126" s="8">
        <f t="shared" si="5"/>
        <v>0.76266327686167412</v>
      </c>
    </row>
    <row r="127" spans="1:18" x14ac:dyDescent="0.3">
      <c r="A127" s="64" t="s">
        <v>379</v>
      </c>
      <c r="B127" s="64" t="s">
        <v>125</v>
      </c>
      <c r="C127" s="65" t="s">
        <v>246</v>
      </c>
      <c r="D127" s="64" t="s">
        <v>111</v>
      </c>
      <c r="E127" s="65"/>
      <c r="F127" s="65">
        <v>1684</v>
      </c>
      <c r="G127" s="65" t="s">
        <v>51</v>
      </c>
      <c r="H127" s="65" t="s">
        <v>96</v>
      </c>
      <c r="I127" s="65">
        <v>1</v>
      </c>
      <c r="J127" s="65">
        <v>84661</v>
      </c>
      <c r="K127" s="8">
        <v>25.423999999999999</v>
      </c>
      <c r="L127" s="65"/>
      <c r="M127" s="65">
        <v>2.4749024967695146</v>
      </c>
      <c r="N127" s="65"/>
      <c r="O127" s="65">
        <v>35.638595953481008</v>
      </c>
      <c r="P127" s="65">
        <f t="shared" si="3"/>
        <v>2375.542518860952</v>
      </c>
      <c r="Q127" s="8">
        <f t="shared" si="4"/>
        <v>0.71338388395507779</v>
      </c>
      <c r="R127" s="8">
        <f t="shared" si="5"/>
        <v>0.84191294583057152</v>
      </c>
    </row>
    <row r="128" spans="1:18" x14ac:dyDescent="0.3">
      <c r="A128" s="64" t="s">
        <v>379</v>
      </c>
      <c r="B128" s="64" t="s">
        <v>125</v>
      </c>
      <c r="C128" s="65" t="s">
        <v>246</v>
      </c>
      <c r="D128" s="64" t="s">
        <v>111</v>
      </c>
      <c r="E128" s="65"/>
      <c r="F128" s="65">
        <v>1685</v>
      </c>
      <c r="G128" s="65" t="s">
        <v>51</v>
      </c>
      <c r="H128" s="65" t="s">
        <v>96</v>
      </c>
      <c r="I128" s="65">
        <v>1</v>
      </c>
      <c r="J128" s="65">
        <v>84661</v>
      </c>
      <c r="K128" s="8">
        <v>25.423999999999999</v>
      </c>
      <c r="L128" s="65"/>
      <c r="M128" s="65">
        <v>3.2864501483749042</v>
      </c>
      <c r="N128" s="65"/>
      <c r="O128" s="65">
        <v>47.324882136598625</v>
      </c>
      <c r="P128" s="65">
        <f t="shared" si="3"/>
        <v>1788.9320834573732</v>
      </c>
      <c r="Q128" s="8">
        <f t="shared" si="4"/>
        <v>0.53722267974415916</v>
      </c>
      <c r="R128" s="8">
        <f t="shared" si="5"/>
        <v>1.1179854274482612</v>
      </c>
    </row>
    <row r="129" spans="1:18" x14ac:dyDescent="0.3">
      <c r="A129" s="64" t="s">
        <v>379</v>
      </c>
      <c r="B129" s="64" t="s">
        <v>125</v>
      </c>
      <c r="C129" s="65" t="s">
        <v>246</v>
      </c>
      <c r="D129" s="64" t="s">
        <v>111</v>
      </c>
      <c r="E129" s="65"/>
      <c r="F129" s="65">
        <v>1686</v>
      </c>
      <c r="G129" s="65" t="s">
        <v>51</v>
      </c>
      <c r="H129" s="65" t="s">
        <v>96</v>
      </c>
      <c r="I129" s="65">
        <v>1</v>
      </c>
      <c r="J129" s="65">
        <v>84661</v>
      </c>
      <c r="K129" s="8">
        <v>25.423999999999999</v>
      </c>
      <c r="L129" s="65"/>
      <c r="M129" s="65">
        <v>2.6813703809222624</v>
      </c>
      <c r="N129" s="65"/>
      <c r="O129" s="65">
        <v>38.611733485280581</v>
      </c>
      <c r="P129" s="65">
        <f t="shared" si="3"/>
        <v>2192.6236498103394</v>
      </c>
      <c r="Q129" s="8">
        <f t="shared" si="4"/>
        <v>0.65845269572504539</v>
      </c>
      <c r="R129" s="8">
        <f t="shared" si="5"/>
        <v>0.9121492419243945</v>
      </c>
    </row>
    <row r="130" spans="1:18" x14ac:dyDescent="0.3">
      <c r="A130" s="64" t="s">
        <v>379</v>
      </c>
      <c r="B130" s="64" t="s">
        <v>125</v>
      </c>
      <c r="C130" s="65" t="s">
        <v>246</v>
      </c>
      <c r="D130" s="64" t="s">
        <v>111</v>
      </c>
      <c r="E130" s="65"/>
      <c r="F130" s="65">
        <v>1687</v>
      </c>
      <c r="G130" s="65" t="s">
        <v>51</v>
      </c>
      <c r="H130" s="65" t="s">
        <v>96</v>
      </c>
      <c r="I130" s="65">
        <v>1</v>
      </c>
      <c r="J130" s="65">
        <v>84661</v>
      </c>
      <c r="K130" s="8">
        <v>25.423999999999999</v>
      </c>
      <c r="L130" s="65"/>
      <c r="M130" s="65">
        <v>2.3686282734239117</v>
      </c>
      <c r="N130" s="65"/>
      <c r="O130" s="65">
        <v>34.108247137304325</v>
      </c>
      <c r="P130" s="65">
        <f t="shared" si="3"/>
        <v>2482.1269665132081</v>
      </c>
      <c r="Q130" s="8">
        <f t="shared" si="4"/>
        <v>0.74539157341198192</v>
      </c>
      <c r="R130" s="8">
        <f t="shared" si="5"/>
        <v>0.80576055414663961</v>
      </c>
    </row>
    <row r="131" spans="1:18" x14ac:dyDescent="0.3">
      <c r="A131" s="64" t="s">
        <v>379</v>
      </c>
      <c r="B131" s="64" t="s">
        <v>125</v>
      </c>
      <c r="C131" s="65" t="s">
        <v>246</v>
      </c>
      <c r="D131" s="64" t="s">
        <v>111</v>
      </c>
      <c r="E131" s="65"/>
      <c r="F131" s="65">
        <v>1688</v>
      </c>
      <c r="G131" s="65" t="s">
        <v>51</v>
      </c>
      <c r="H131" s="65" t="s">
        <v>96</v>
      </c>
      <c r="I131" s="65">
        <v>1</v>
      </c>
      <c r="J131" s="65">
        <v>84661</v>
      </c>
      <c r="K131" s="8">
        <v>25.423999999999999</v>
      </c>
      <c r="L131" s="65"/>
      <c r="M131" s="65">
        <v>2.3842080149744058</v>
      </c>
      <c r="N131" s="65"/>
      <c r="O131" s="65">
        <v>34.332595415631445</v>
      </c>
      <c r="P131" s="65">
        <f t="shared" ref="P131:P194" si="6">SUM(J131/O131)</f>
        <v>2465.9073680591682</v>
      </c>
      <c r="Q131" s="8">
        <f t="shared" ref="Q131:Q194" si="7">SUM(K131/O131)</f>
        <v>0.74052077019567797</v>
      </c>
      <c r="R131" s="8">
        <f t="shared" ref="R131:R194" si="8">SUM(O131/J131)*2000</f>
        <v>0.81106047449549257</v>
      </c>
    </row>
    <row r="132" spans="1:18" x14ac:dyDescent="0.3">
      <c r="A132" s="64" t="s">
        <v>379</v>
      </c>
      <c r="B132" s="64" t="s">
        <v>125</v>
      </c>
      <c r="C132" s="65" t="s">
        <v>246</v>
      </c>
      <c r="D132" s="64" t="s">
        <v>111</v>
      </c>
      <c r="E132" s="65"/>
      <c r="F132" s="65">
        <v>1689</v>
      </c>
      <c r="G132" s="65" t="s">
        <v>51</v>
      </c>
      <c r="H132" s="65" t="s">
        <v>96</v>
      </c>
      <c r="I132" s="65">
        <v>1</v>
      </c>
      <c r="J132" s="65">
        <v>84661</v>
      </c>
      <c r="K132" s="8">
        <v>25.423999999999999</v>
      </c>
      <c r="L132" s="65"/>
      <c r="M132" s="65">
        <v>1.6491104148372153</v>
      </c>
      <c r="N132" s="65"/>
      <c r="O132" s="65">
        <v>23.7471899736559</v>
      </c>
      <c r="P132" s="65">
        <f t="shared" si="6"/>
        <v>3565.0954952530901</v>
      </c>
      <c r="Q132" s="8">
        <f t="shared" si="7"/>
        <v>1.0706108818855737</v>
      </c>
      <c r="R132" s="8">
        <f t="shared" si="8"/>
        <v>0.56099479036760491</v>
      </c>
    </row>
    <row r="133" spans="1:18" x14ac:dyDescent="0.3">
      <c r="A133" s="64" t="s">
        <v>379</v>
      </c>
      <c r="B133" s="64" t="s">
        <v>125</v>
      </c>
      <c r="C133" s="65" t="s">
        <v>246</v>
      </c>
      <c r="D133" s="64" t="s">
        <v>111</v>
      </c>
      <c r="E133" s="65"/>
      <c r="F133" s="65">
        <v>1690</v>
      </c>
      <c r="G133" s="65" t="s">
        <v>51</v>
      </c>
      <c r="H133" s="65" t="s">
        <v>96</v>
      </c>
      <c r="I133" s="65">
        <v>1</v>
      </c>
      <c r="J133" s="65">
        <v>84661</v>
      </c>
      <c r="K133" s="8">
        <v>25.423999999999999</v>
      </c>
      <c r="L133" s="65"/>
      <c r="M133" s="65">
        <v>1.6945852150485363</v>
      </c>
      <c r="N133" s="65"/>
      <c r="O133" s="65">
        <v>24.402027096698923</v>
      </c>
      <c r="P133" s="65">
        <f t="shared" si="6"/>
        <v>3469.4248827980705</v>
      </c>
      <c r="Q133" s="8">
        <f t="shared" si="7"/>
        <v>1.0418806560312084</v>
      </c>
      <c r="R133" s="8">
        <f t="shared" si="8"/>
        <v>0.57646441919417257</v>
      </c>
    </row>
    <row r="134" spans="1:18" x14ac:dyDescent="0.3">
      <c r="A134" s="64" t="s">
        <v>379</v>
      </c>
      <c r="B134" s="64" t="s">
        <v>125</v>
      </c>
      <c r="C134" s="65" t="s">
        <v>246</v>
      </c>
      <c r="D134" s="64" t="s">
        <v>111</v>
      </c>
      <c r="E134" s="65"/>
      <c r="F134" s="65">
        <v>1691</v>
      </c>
      <c r="G134" s="65" t="s">
        <v>51</v>
      </c>
      <c r="H134" s="65" t="s">
        <v>96</v>
      </c>
      <c r="I134" s="65">
        <v>1</v>
      </c>
      <c r="J134" s="65">
        <v>84661</v>
      </c>
      <c r="K134" s="8">
        <v>25.423999999999999</v>
      </c>
      <c r="L134" s="65"/>
      <c r="M134" s="65">
        <v>1.7758727638016643</v>
      </c>
      <c r="N134" s="65"/>
      <c r="O134" s="65">
        <v>25.572567798743965</v>
      </c>
      <c r="P134" s="65">
        <f t="shared" si="6"/>
        <v>3310.6178724906244</v>
      </c>
      <c r="Q134" s="8">
        <f t="shared" si="7"/>
        <v>0.99419034490735569</v>
      </c>
      <c r="R134" s="8">
        <f t="shared" si="8"/>
        <v>0.60411683771143665</v>
      </c>
    </row>
    <row r="135" spans="1:18" x14ac:dyDescent="0.3">
      <c r="A135" s="64" t="s">
        <v>379</v>
      </c>
      <c r="B135" s="64" t="s">
        <v>125</v>
      </c>
      <c r="C135" s="65" t="s">
        <v>246</v>
      </c>
      <c r="D135" s="64" t="s">
        <v>111</v>
      </c>
      <c r="E135" s="65"/>
      <c r="F135" s="65">
        <v>1692</v>
      </c>
      <c r="G135" s="65" t="s">
        <v>51</v>
      </c>
      <c r="H135" s="65" t="s">
        <v>96</v>
      </c>
      <c r="I135" s="65">
        <v>1</v>
      </c>
      <c r="J135" s="65">
        <v>84661</v>
      </c>
      <c r="K135" s="8">
        <v>25.423999999999999</v>
      </c>
      <c r="L135" s="65"/>
      <c r="M135" s="65">
        <v>2.1225750546178448</v>
      </c>
      <c r="N135" s="65"/>
      <c r="O135" s="65">
        <v>30.565080786496964</v>
      </c>
      <c r="P135" s="65">
        <f t="shared" si="6"/>
        <v>2769.8601744707812</v>
      </c>
      <c r="Q135" s="8">
        <f t="shared" si="7"/>
        <v>0.83179888113470357</v>
      </c>
      <c r="R135" s="8">
        <f t="shared" si="8"/>
        <v>0.72205810908203216</v>
      </c>
    </row>
    <row r="136" spans="1:18" x14ac:dyDescent="0.3">
      <c r="A136" s="64" t="s">
        <v>379</v>
      </c>
      <c r="B136" s="64" t="s">
        <v>125</v>
      </c>
      <c r="C136" s="65" t="s">
        <v>246</v>
      </c>
      <c r="D136" s="64" t="s">
        <v>111</v>
      </c>
      <c r="E136" s="65"/>
      <c r="F136" s="65">
        <v>1693</v>
      </c>
      <c r="G136" s="65" t="s">
        <v>51</v>
      </c>
      <c r="H136" s="65" t="s">
        <v>96</v>
      </c>
      <c r="I136" s="65">
        <v>1</v>
      </c>
      <c r="J136" s="65">
        <v>84661</v>
      </c>
      <c r="K136" s="8">
        <v>25.423999999999999</v>
      </c>
      <c r="L136" s="65"/>
      <c r="M136" s="65">
        <v>2.6418726425531749</v>
      </c>
      <c r="N136" s="65"/>
      <c r="O136" s="65">
        <v>38.042966052765721</v>
      </c>
      <c r="P136" s="65">
        <f t="shared" si="6"/>
        <v>2225.4048194500638</v>
      </c>
      <c r="Q136" s="8">
        <f t="shared" si="7"/>
        <v>0.66829699778762852</v>
      </c>
      <c r="R136" s="8">
        <f t="shared" si="8"/>
        <v>0.89871289147932854</v>
      </c>
    </row>
    <row r="137" spans="1:18" x14ac:dyDescent="0.3">
      <c r="A137" s="64" t="s">
        <v>379</v>
      </c>
      <c r="B137" s="64" t="s">
        <v>125</v>
      </c>
      <c r="C137" s="65" t="s">
        <v>246</v>
      </c>
      <c r="D137" s="64" t="s">
        <v>111</v>
      </c>
      <c r="E137" s="65"/>
      <c r="F137" s="65">
        <v>1694</v>
      </c>
      <c r="G137" s="65" t="s">
        <v>51</v>
      </c>
      <c r="H137" s="65" t="s">
        <v>96</v>
      </c>
      <c r="I137" s="65">
        <v>1</v>
      </c>
      <c r="J137" s="65">
        <v>84661</v>
      </c>
      <c r="K137" s="8">
        <v>25.423999999999999</v>
      </c>
      <c r="L137" s="65"/>
      <c r="M137" s="65">
        <v>2.5489257604518825</v>
      </c>
      <c r="N137" s="65"/>
      <c r="O137" s="65">
        <v>36.704530950507106</v>
      </c>
      <c r="P137" s="65">
        <f t="shared" si="6"/>
        <v>2306.5544718214232</v>
      </c>
      <c r="Q137" s="8">
        <f t="shared" si="7"/>
        <v>0.69266652758162395</v>
      </c>
      <c r="R137" s="8">
        <f t="shared" si="8"/>
        <v>0.86709419804885624</v>
      </c>
    </row>
    <row r="138" spans="1:18" x14ac:dyDescent="0.3">
      <c r="A138" s="64" t="s">
        <v>379</v>
      </c>
      <c r="B138" s="64" t="s">
        <v>125</v>
      </c>
      <c r="C138" s="65" t="s">
        <v>246</v>
      </c>
      <c r="D138" s="64" t="s">
        <v>111</v>
      </c>
      <c r="E138" s="65"/>
      <c r="F138" s="65">
        <v>1695</v>
      </c>
      <c r="G138" s="65" t="s">
        <v>51</v>
      </c>
      <c r="H138" s="65" t="s">
        <v>96</v>
      </c>
      <c r="I138" s="65">
        <v>1</v>
      </c>
      <c r="J138" s="65">
        <v>84661</v>
      </c>
      <c r="K138" s="8">
        <v>25.423999999999999</v>
      </c>
      <c r="L138" s="65"/>
      <c r="M138" s="65">
        <v>2.7511307252822359</v>
      </c>
      <c r="N138" s="65"/>
      <c r="O138" s="65">
        <v>39.616282444064197</v>
      </c>
      <c r="P138" s="65">
        <f t="shared" si="6"/>
        <v>2137.0253536418068</v>
      </c>
      <c r="Q138" s="8">
        <f t="shared" si="7"/>
        <v>0.64175632925419379</v>
      </c>
      <c r="R138" s="8">
        <f t="shared" si="8"/>
        <v>0.93588033318917085</v>
      </c>
    </row>
    <row r="139" spans="1:18" x14ac:dyDescent="0.3">
      <c r="A139" s="64" t="s">
        <v>379</v>
      </c>
      <c r="B139" s="64" t="s">
        <v>125</v>
      </c>
      <c r="C139" s="65" t="s">
        <v>246</v>
      </c>
      <c r="D139" s="64" t="s">
        <v>111</v>
      </c>
      <c r="E139" s="65"/>
      <c r="F139" s="65">
        <v>1696</v>
      </c>
      <c r="G139" s="65" t="s">
        <v>51</v>
      </c>
      <c r="H139" s="65" t="s">
        <v>96</v>
      </c>
      <c r="I139" s="65">
        <v>1</v>
      </c>
      <c r="J139" s="65">
        <v>84661</v>
      </c>
      <c r="K139" s="8">
        <v>25.423999999999999</v>
      </c>
      <c r="L139" s="65"/>
      <c r="M139" s="65">
        <v>3.0234392260502285</v>
      </c>
      <c r="N139" s="65"/>
      <c r="O139" s="65">
        <v>43.537524855123287</v>
      </c>
      <c r="P139" s="65">
        <f t="shared" si="6"/>
        <v>1944.5524356683197</v>
      </c>
      <c r="Q139" s="8">
        <f t="shared" si="7"/>
        <v>0.58395602608558084</v>
      </c>
      <c r="R139" s="8">
        <f t="shared" si="8"/>
        <v>1.0285143065903612</v>
      </c>
    </row>
    <row r="140" spans="1:18" x14ac:dyDescent="0.3">
      <c r="A140" s="64" t="s">
        <v>379</v>
      </c>
      <c r="B140" s="64" t="s">
        <v>125</v>
      </c>
      <c r="C140" s="65" t="s">
        <v>246</v>
      </c>
      <c r="D140" s="64" t="s">
        <v>111</v>
      </c>
      <c r="E140" s="65"/>
      <c r="F140" s="65">
        <v>1697</v>
      </c>
      <c r="G140" s="65" t="s">
        <v>51</v>
      </c>
      <c r="H140" s="65" t="s">
        <v>96</v>
      </c>
      <c r="I140" s="65">
        <v>1</v>
      </c>
      <c r="J140" s="65">
        <v>84661</v>
      </c>
      <c r="K140" s="8">
        <v>25.423999999999999</v>
      </c>
      <c r="L140" s="65"/>
      <c r="M140" s="65">
        <v>2.5960005222066269</v>
      </c>
      <c r="N140" s="65"/>
      <c r="O140" s="65">
        <v>37.382407519775427</v>
      </c>
      <c r="P140" s="65">
        <f t="shared" si="6"/>
        <v>2264.7284007915764</v>
      </c>
      <c r="Q140" s="8">
        <f t="shared" si="7"/>
        <v>0.68010600939895627</v>
      </c>
      <c r="R140" s="8">
        <f t="shared" si="8"/>
        <v>0.88310810219051106</v>
      </c>
    </row>
    <row r="141" spans="1:18" x14ac:dyDescent="0.3">
      <c r="A141" s="64" t="s">
        <v>379</v>
      </c>
      <c r="B141" s="64" t="s">
        <v>125</v>
      </c>
      <c r="C141" s="65" t="s">
        <v>246</v>
      </c>
      <c r="D141" s="64" t="s">
        <v>111</v>
      </c>
      <c r="E141" s="65"/>
      <c r="F141" s="65">
        <v>1698</v>
      </c>
      <c r="G141" s="65" t="s">
        <v>51</v>
      </c>
      <c r="H141" s="65" t="s">
        <v>96</v>
      </c>
      <c r="I141" s="65">
        <v>1</v>
      </c>
      <c r="J141" s="65">
        <v>84661</v>
      </c>
      <c r="K141" s="8">
        <v>25.423999999999999</v>
      </c>
      <c r="L141" s="65"/>
      <c r="M141" s="65">
        <v>2.9288972880812016</v>
      </c>
      <c r="N141" s="65"/>
      <c r="O141" s="65">
        <v>42.176120948369295</v>
      </c>
      <c r="P141" s="65">
        <f t="shared" si="6"/>
        <v>2007.3206851725265</v>
      </c>
      <c r="Q141" s="8">
        <f t="shared" si="7"/>
        <v>0.60280555509415568</v>
      </c>
      <c r="R141" s="8">
        <f t="shared" si="8"/>
        <v>0.99635300665877546</v>
      </c>
    </row>
    <row r="142" spans="1:18" x14ac:dyDescent="0.3">
      <c r="A142" s="64" t="s">
        <v>379</v>
      </c>
      <c r="B142" s="64" t="s">
        <v>125</v>
      </c>
      <c r="C142" s="65" t="s">
        <v>246</v>
      </c>
      <c r="D142" s="64" t="s">
        <v>111</v>
      </c>
      <c r="E142" s="65"/>
      <c r="F142" s="65">
        <v>1699</v>
      </c>
      <c r="G142" s="65" t="s">
        <v>51</v>
      </c>
      <c r="H142" s="65" t="s">
        <v>96</v>
      </c>
      <c r="I142" s="65">
        <v>1</v>
      </c>
      <c r="J142" s="65">
        <v>84661</v>
      </c>
      <c r="K142" s="8">
        <v>25.423999999999999</v>
      </c>
      <c r="L142" s="65"/>
      <c r="M142" s="65">
        <v>2.8739804923404666</v>
      </c>
      <c r="N142" s="65"/>
      <c r="O142" s="65">
        <v>41.385319089702719</v>
      </c>
      <c r="P142" s="65">
        <f t="shared" si="6"/>
        <v>2045.6771111634346</v>
      </c>
      <c r="Q142" s="8">
        <f t="shared" si="7"/>
        <v>0.61432412650711854</v>
      </c>
      <c r="R142" s="8">
        <f t="shared" si="8"/>
        <v>0.97767139744871245</v>
      </c>
    </row>
    <row r="143" spans="1:18" x14ac:dyDescent="0.3">
      <c r="A143" s="64" t="s">
        <v>379</v>
      </c>
      <c r="B143" s="64" t="s">
        <v>125</v>
      </c>
      <c r="C143" s="65" t="s">
        <v>246</v>
      </c>
      <c r="D143" s="64" t="s">
        <v>111</v>
      </c>
      <c r="E143" s="65"/>
      <c r="F143" s="65">
        <v>1700</v>
      </c>
      <c r="G143" s="65" t="s">
        <v>51</v>
      </c>
      <c r="H143" s="65" t="s">
        <v>96</v>
      </c>
      <c r="I143" s="65">
        <v>1</v>
      </c>
      <c r="J143" s="65">
        <v>84661</v>
      </c>
      <c r="K143" s="8">
        <v>25.423999999999999</v>
      </c>
      <c r="L143" s="65"/>
      <c r="M143" s="65">
        <v>2.6247640334919708</v>
      </c>
      <c r="N143" s="65"/>
      <c r="O143" s="65">
        <v>37.79660208228438</v>
      </c>
      <c r="P143" s="65">
        <f t="shared" si="6"/>
        <v>2239.9103447365551</v>
      </c>
      <c r="Q143" s="8">
        <f t="shared" si="7"/>
        <v>0.67265305872340475</v>
      </c>
      <c r="R143" s="8">
        <f t="shared" si="8"/>
        <v>0.89289288060108862</v>
      </c>
    </row>
    <row r="144" spans="1:18" x14ac:dyDescent="0.3">
      <c r="A144" s="64" t="s">
        <v>379</v>
      </c>
      <c r="B144" s="64" t="s">
        <v>125</v>
      </c>
      <c r="C144" s="65" t="s">
        <v>246</v>
      </c>
      <c r="D144" s="64" t="s">
        <v>111</v>
      </c>
      <c r="E144" s="65"/>
      <c r="F144" s="65">
        <v>1701</v>
      </c>
      <c r="G144" s="65" t="s">
        <v>51</v>
      </c>
      <c r="H144" s="65" t="s">
        <v>96</v>
      </c>
      <c r="I144" s="65">
        <v>1</v>
      </c>
      <c r="J144" s="65">
        <v>84661</v>
      </c>
      <c r="K144" s="8">
        <v>25.423999999999999</v>
      </c>
      <c r="L144" s="65"/>
      <c r="M144" s="65">
        <v>1.6372745505578523</v>
      </c>
      <c r="N144" s="65"/>
      <c r="O144" s="65">
        <v>23.576753528033073</v>
      </c>
      <c r="P144" s="65">
        <f t="shared" si="6"/>
        <v>3590.867584857981</v>
      </c>
      <c r="Q144" s="8">
        <f t="shared" si="7"/>
        <v>1.0783503322359682</v>
      </c>
      <c r="R144" s="8">
        <f t="shared" si="8"/>
        <v>0.55696846311839154</v>
      </c>
    </row>
    <row r="145" spans="1:18" x14ac:dyDescent="0.3">
      <c r="A145" s="64" t="s">
        <v>379</v>
      </c>
      <c r="B145" s="64" t="s">
        <v>125</v>
      </c>
      <c r="C145" s="65" t="s">
        <v>246</v>
      </c>
      <c r="D145" s="64" t="s">
        <v>111</v>
      </c>
      <c r="E145" s="65"/>
      <c r="F145" s="65">
        <v>1702</v>
      </c>
      <c r="G145" s="65" t="s">
        <v>51</v>
      </c>
      <c r="H145" s="65" t="s">
        <v>96</v>
      </c>
      <c r="I145" s="65">
        <v>1</v>
      </c>
      <c r="J145" s="65">
        <v>84661</v>
      </c>
      <c r="K145" s="8">
        <v>25.423999999999999</v>
      </c>
      <c r="L145" s="65"/>
      <c r="M145" s="65">
        <v>1.9376366329670733</v>
      </c>
      <c r="N145" s="65"/>
      <c r="O145" s="65">
        <v>27.901967514725854</v>
      </c>
      <c r="P145" s="65">
        <f t="shared" si="6"/>
        <v>3034.2304697802533</v>
      </c>
      <c r="Q145" s="8">
        <f t="shared" si="7"/>
        <v>0.91119022293255647</v>
      </c>
      <c r="R145" s="8">
        <f t="shared" si="8"/>
        <v>0.6591457108875598</v>
      </c>
    </row>
    <row r="146" spans="1:18" x14ac:dyDescent="0.3">
      <c r="A146" s="64" t="s">
        <v>379</v>
      </c>
      <c r="B146" s="64" t="s">
        <v>125</v>
      </c>
      <c r="C146" s="65" t="s">
        <v>246</v>
      </c>
      <c r="D146" s="64" t="s">
        <v>111</v>
      </c>
      <c r="E146" s="65"/>
      <c r="F146" s="65">
        <v>1703</v>
      </c>
      <c r="G146" s="65" t="s">
        <v>51</v>
      </c>
      <c r="H146" s="65" t="s">
        <v>96</v>
      </c>
      <c r="I146" s="65">
        <v>1</v>
      </c>
      <c r="J146" s="65">
        <v>84661</v>
      </c>
      <c r="K146" s="8">
        <v>25.423999999999999</v>
      </c>
      <c r="L146" s="65"/>
      <c r="M146" s="65">
        <v>1.9376366329670733</v>
      </c>
      <c r="N146" s="65"/>
      <c r="O146" s="65">
        <v>27.901967514725854</v>
      </c>
      <c r="P146" s="65">
        <f t="shared" si="6"/>
        <v>3034.2304697802533</v>
      </c>
      <c r="Q146" s="8">
        <f t="shared" si="7"/>
        <v>0.91119022293255647</v>
      </c>
      <c r="R146" s="8">
        <f t="shared" si="8"/>
        <v>0.6591457108875598</v>
      </c>
    </row>
    <row r="147" spans="1:18" x14ac:dyDescent="0.3">
      <c r="A147" s="64" t="s">
        <v>379</v>
      </c>
      <c r="B147" s="64" t="s">
        <v>125</v>
      </c>
      <c r="C147" s="65" t="s">
        <v>246</v>
      </c>
      <c r="D147" s="64" t="s">
        <v>111</v>
      </c>
      <c r="E147" s="65"/>
      <c r="F147" s="65">
        <v>1704</v>
      </c>
      <c r="G147" s="65" t="s">
        <v>51</v>
      </c>
      <c r="H147" s="65" t="s">
        <v>96</v>
      </c>
      <c r="I147" s="65">
        <v>1</v>
      </c>
      <c r="J147" s="65">
        <v>84661</v>
      </c>
      <c r="K147" s="8">
        <v>25.423999999999999</v>
      </c>
      <c r="L147" s="65"/>
      <c r="M147" s="65">
        <v>2.0202696649437066</v>
      </c>
      <c r="N147" s="65"/>
      <c r="O147" s="65">
        <v>29.091883175189377</v>
      </c>
      <c r="P147" s="65">
        <f t="shared" si="6"/>
        <v>2910.1244319653392</v>
      </c>
      <c r="Q147" s="8">
        <f t="shared" si="7"/>
        <v>0.87392073750944099</v>
      </c>
      <c r="R147" s="8">
        <f t="shared" si="8"/>
        <v>0.68725583622185837</v>
      </c>
    </row>
    <row r="148" spans="1:18" x14ac:dyDescent="0.3">
      <c r="A148" s="64" t="s">
        <v>379</v>
      </c>
      <c r="B148" s="64" t="s">
        <v>125</v>
      </c>
      <c r="C148" s="65" t="s">
        <v>246</v>
      </c>
      <c r="D148" s="64" t="s">
        <v>111</v>
      </c>
      <c r="E148" s="65"/>
      <c r="F148" s="65">
        <v>1705</v>
      </c>
      <c r="G148" s="65" t="s">
        <v>51</v>
      </c>
      <c r="H148" s="65" t="s">
        <v>96</v>
      </c>
      <c r="I148" s="65">
        <v>1</v>
      </c>
      <c r="J148" s="65">
        <v>84661</v>
      </c>
      <c r="K148" s="8">
        <v>25.423999999999999</v>
      </c>
      <c r="L148" s="65"/>
      <c r="M148" s="65">
        <v>1.96139508870746</v>
      </c>
      <c r="N148" s="65"/>
      <c r="O148" s="65">
        <v>28.24408927738742</v>
      </c>
      <c r="P148" s="65">
        <f t="shared" si="6"/>
        <v>2997.4767169349193</v>
      </c>
      <c r="Q148" s="8">
        <f t="shared" si="7"/>
        <v>0.90015293997653445</v>
      </c>
      <c r="R148" s="8">
        <f t="shared" si="8"/>
        <v>0.66722786826017688</v>
      </c>
    </row>
    <row r="149" spans="1:18" x14ac:dyDescent="0.3">
      <c r="A149" s="64" t="s">
        <v>379</v>
      </c>
      <c r="B149" s="64" t="s">
        <v>125</v>
      </c>
      <c r="C149" s="65" t="s">
        <v>246</v>
      </c>
      <c r="D149" s="64" t="s">
        <v>111</v>
      </c>
      <c r="E149" s="65"/>
      <c r="F149" s="65">
        <v>1706</v>
      </c>
      <c r="G149" s="65" t="s">
        <v>51</v>
      </c>
      <c r="H149" s="65" t="s">
        <v>96</v>
      </c>
      <c r="I149" s="65">
        <v>1</v>
      </c>
      <c r="J149" s="65">
        <v>84661</v>
      </c>
      <c r="K149" s="8">
        <v>25.423999999999999</v>
      </c>
      <c r="L149" s="65"/>
      <c r="M149" s="65">
        <v>2.0871510456312663</v>
      </c>
      <c r="N149" s="65"/>
      <c r="O149" s="65">
        <v>30.054975057090232</v>
      </c>
      <c r="P149" s="65">
        <f t="shared" si="6"/>
        <v>2816.8714111119425</v>
      </c>
      <c r="Q149" s="8">
        <f t="shared" si="7"/>
        <v>0.84591652302843134</v>
      </c>
      <c r="R149" s="8">
        <f t="shared" si="8"/>
        <v>0.71000756090975137</v>
      </c>
    </row>
    <row r="150" spans="1:18" x14ac:dyDescent="0.3">
      <c r="A150" s="64" t="s">
        <v>379</v>
      </c>
      <c r="B150" s="64" t="s">
        <v>125</v>
      </c>
      <c r="C150" s="65" t="s">
        <v>246</v>
      </c>
      <c r="D150" s="64" t="s">
        <v>111</v>
      </c>
      <c r="E150" s="65"/>
      <c r="F150" s="65">
        <v>1707</v>
      </c>
      <c r="G150" s="65" t="s">
        <v>51</v>
      </c>
      <c r="H150" s="65" t="s">
        <v>96</v>
      </c>
      <c r="I150" s="65">
        <v>1</v>
      </c>
      <c r="J150" s="65">
        <v>84661</v>
      </c>
      <c r="K150" s="8">
        <v>25.423999999999999</v>
      </c>
      <c r="L150" s="65"/>
      <c r="M150" s="65">
        <v>2.1406531655262615</v>
      </c>
      <c r="N150" s="65"/>
      <c r="O150" s="65">
        <v>30.825405583578164</v>
      </c>
      <c r="P150" s="65">
        <f t="shared" si="6"/>
        <v>2746.4683236836972</v>
      </c>
      <c r="Q150" s="8">
        <f t="shared" si="7"/>
        <v>0.82477422498357356</v>
      </c>
      <c r="R150" s="8">
        <f t="shared" si="8"/>
        <v>0.72820792533936907</v>
      </c>
    </row>
    <row r="151" spans="1:18" x14ac:dyDescent="0.3">
      <c r="A151" s="64" t="s">
        <v>379</v>
      </c>
      <c r="B151" s="64" t="s">
        <v>125</v>
      </c>
      <c r="C151" s="65" t="s">
        <v>246</v>
      </c>
      <c r="D151" s="64" t="s">
        <v>111</v>
      </c>
      <c r="E151" s="65"/>
      <c r="F151" s="65">
        <v>1708</v>
      </c>
      <c r="G151" s="65" t="s">
        <v>51</v>
      </c>
      <c r="H151" s="65" t="s">
        <v>96</v>
      </c>
      <c r="I151" s="65">
        <v>1</v>
      </c>
      <c r="J151" s="65">
        <v>84661</v>
      </c>
      <c r="K151" s="8">
        <v>25.423999999999999</v>
      </c>
      <c r="L151" s="65"/>
      <c r="M151" s="65">
        <v>2.5064715320329234</v>
      </c>
      <c r="N151" s="65"/>
      <c r="O151" s="65">
        <v>36.093190061274093</v>
      </c>
      <c r="P151" s="65">
        <f t="shared" si="6"/>
        <v>2345.6225358931729</v>
      </c>
      <c r="Q151" s="8">
        <f t="shared" si="7"/>
        <v>0.70439880644627428</v>
      </c>
      <c r="R151" s="8">
        <f t="shared" si="8"/>
        <v>0.85265210808457481</v>
      </c>
    </row>
    <row r="152" spans="1:18" x14ac:dyDescent="0.3">
      <c r="A152" s="64" t="s">
        <v>379</v>
      </c>
      <c r="B152" s="64" t="s">
        <v>125</v>
      </c>
      <c r="C152" s="65" t="s">
        <v>246</v>
      </c>
      <c r="D152" s="64" t="s">
        <v>111</v>
      </c>
      <c r="E152" s="65"/>
      <c r="F152" s="65">
        <v>1709</v>
      </c>
      <c r="G152" s="65" t="s">
        <v>51</v>
      </c>
      <c r="H152" s="65" t="s">
        <v>96</v>
      </c>
      <c r="I152" s="65">
        <v>1</v>
      </c>
      <c r="J152" s="65">
        <v>84661</v>
      </c>
      <c r="K152" s="8">
        <v>25.423999999999999</v>
      </c>
      <c r="L152" s="65"/>
      <c r="M152" s="65">
        <v>2.1621562767006428</v>
      </c>
      <c r="N152" s="65"/>
      <c r="O152" s="65">
        <v>31.135050384489258</v>
      </c>
      <c r="P152" s="65">
        <f t="shared" si="6"/>
        <v>2719.1541029969267</v>
      </c>
      <c r="Q152" s="8">
        <f t="shared" si="7"/>
        <v>0.81657166717371465</v>
      </c>
      <c r="R152" s="8">
        <f t="shared" si="8"/>
        <v>0.73552285903755588</v>
      </c>
    </row>
    <row r="153" spans="1:18" x14ac:dyDescent="0.3">
      <c r="A153" s="64" t="s">
        <v>379</v>
      </c>
      <c r="B153" s="64" t="s">
        <v>125</v>
      </c>
      <c r="C153" s="65" t="s">
        <v>246</v>
      </c>
      <c r="D153" s="64" t="s">
        <v>111</v>
      </c>
      <c r="E153" s="65"/>
      <c r="F153" s="65">
        <v>1710</v>
      </c>
      <c r="G153" s="65" t="s">
        <v>51</v>
      </c>
      <c r="H153" s="65" t="s">
        <v>96</v>
      </c>
      <c r="I153" s="65">
        <v>1</v>
      </c>
      <c r="J153" s="65">
        <v>84661</v>
      </c>
      <c r="K153" s="8">
        <v>25.423999999999999</v>
      </c>
      <c r="L153" s="65"/>
      <c r="M153" s="65">
        <v>2.407517178319766</v>
      </c>
      <c r="N153" s="65"/>
      <c r="O153" s="65">
        <v>34.668247367804625</v>
      </c>
      <c r="P153" s="65">
        <f t="shared" si="6"/>
        <v>2442.0328810340197</v>
      </c>
      <c r="Q153" s="8">
        <f t="shared" si="7"/>
        <v>0.73335117666232286</v>
      </c>
      <c r="R153" s="8">
        <f t="shared" si="8"/>
        <v>0.81898979146961703</v>
      </c>
    </row>
    <row r="154" spans="1:18" x14ac:dyDescent="0.3">
      <c r="A154" s="64" t="s">
        <v>379</v>
      </c>
      <c r="B154" s="64" t="s">
        <v>125</v>
      </c>
      <c r="C154" s="65" t="s">
        <v>246</v>
      </c>
      <c r="D154" s="64" t="s">
        <v>111</v>
      </c>
      <c r="E154" s="65"/>
      <c r="F154" s="65">
        <v>1711</v>
      </c>
      <c r="G154" s="65" t="s">
        <v>51</v>
      </c>
      <c r="H154" s="65" t="s">
        <v>96</v>
      </c>
      <c r="I154" s="65">
        <v>1</v>
      </c>
      <c r="J154" s="65">
        <v>84661</v>
      </c>
      <c r="K154" s="8">
        <v>25.423999999999999</v>
      </c>
      <c r="L154" s="65"/>
      <c r="M154" s="65">
        <v>2.4354535450719546</v>
      </c>
      <c r="N154" s="65"/>
      <c r="O154" s="65">
        <v>35.070531049036141</v>
      </c>
      <c r="P154" s="65">
        <f t="shared" si="6"/>
        <v>2414.02104466641</v>
      </c>
      <c r="Q154" s="8">
        <f t="shared" si="7"/>
        <v>0.72493912237746794</v>
      </c>
      <c r="R154" s="8">
        <f t="shared" si="8"/>
        <v>0.82849319164753876</v>
      </c>
    </row>
    <row r="155" spans="1:18" x14ac:dyDescent="0.3">
      <c r="A155" s="64" t="s">
        <v>379</v>
      </c>
      <c r="B155" s="64" t="s">
        <v>125</v>
      </c>
      <c r="C155" s="65" t="s">
        <v>246</v>
      </c>
      <c r="D155" s="64" t="s">
        <v>111</v>
      </c>
      <c r="E155" s="65"/>
      <c r="F155" s="65">
        <v>1712</v>
      </c>
      <c r="G155" s="65" t="s">
        <v>51</v>
      </c>
      <c r="H155" s="65" t="s">
        <v>96</v>
      </c>
      <c r="I155" s="65">
        <v>1</v>
      </c>
      <c r="J155" s="65">
        <v>84661</v>
      </c>
      <c r="K155" s="8">
        <v>25.423999999999999</v>
      </c>
      <c r="L155" s="65"/>
      <c r="M155" s="65">
        <v>2.2914435725827889</v>
      </c>
      <c r="N155" s="65"/>
      <c r="O155" s="65">
        <v>32.996787445192155</v>
      </c>
      <c r="P155" s="65">
        <f t="shared" si="6"/>
        <v>2565.7346231242173</v>
      </c>
      <c r="Q155" s="8">
        <f t="shared" si="7"/>
        <v>0.77049925063854785</v>
      </c>
      <c r="R155" s="8">
        <f t="shared" si="8"/>
        <v>0.7795038434507543</v>
      </c>
    </row>
    <row r="156" spans="1:18" x14ac:dyDescent="0.3">
      <c r="A156" s="64" t="s">
        <v>379</v>
      </c>
      <c r="B156" s="64" t="s">
        <v>125</v>
      </c>
      <c r="C156" s="65" t="s">
        <v>246</v>
      </c>
      <c r="D156" s="64" t="s">
        <v>111</v>
      </c>
      <c r="E156" s="65"/>
      <c r="F156" s="65">
        <v>1713</v>
      </c>
      <c r="G156" s="65" t="s">
        <v>51</v>
      </c>
      <c r="H156" s="65" t="s">
        <v>96</v>
      </c>
      <c r="I156" s="65">
        <v>1</v>
      </c>
      <c r="J156" s="65">
        <v>84661</v>
      </c>
      <c r="K156" s="8">
        <v>25.423999999999999</v>
      </c>
      <c r="L156" s="65"/>
      <c r="M156" s="65">
        <v>2.0117278909002616</v>
      </c>
      <c r="N156" s="65"/>
      <c r="O156" s="65">
        <v>28.968881628963764</v>
      </c>
      <c r="P156" s="65">
        <f t="shared" si="6"/>
        <v>2922.4807876377927</v>
      </c>
      <c r="Q156" s="8">
        <f t="shared" si="7"/>
        <v>0.87763139515128852</v>
      </c>
      <c r="R156" s="8">
        <f t="shared" si="8"/>
        <v>0.68435009340697039</v>
      </c>
    </row>
    <row r="157" spans="1:18" x14ac:dyDescent="0.3">
      <c r="A157" s="64" t="s">
        <v>379</v>
      </c>
      <c r="B157" s="64" t="s">
        <v>125</v>
      </c>
      <c r="C157" s="65" t="s">
        <v>246</v>
      </c>
      <c r="D157" s="64" t="s">
        <v>111</v>
      </c>
      <c r="E157" s="65"/>
      <c r="F157" s="65">
        <v>1714</v>
      </c>
      <c r="G157" s="65" t="s">
        <v>51</v>
      </c>
      <c r="H157" s="65" t="s">
        <v>96</v>
      </c>
      <c r="I157" s="65">
        <v>1</v>
      </c>
      <c r="J157" s="65">
        <v>84661</v>
      </c>
      <c r="K157" s="8">
        <v>25.423999999999999</v>
      </c>
      <c r="L157" s="65"/>
      <c r="M157" s="65">
        <v>2.5091373278909517</v>
      </c>
      <c r="N157" s="65"/>
      <c r="O157" s="65">
        <v>36.131577521629701</v>
      </c>
      <c r="P157" s="65">
        <f t="shared" si="6"/>
        <v>2343.130463908441</v>
      </c>
      <c r="Q157" s="8">
        <f t="shared" si="7"/>
        <v>0.70365042834845093</v>
      </c>
      <c r="R157" s="8">
        <f t="shared" si="8"/>
        <v>0.85355895918143421</v>
      </c>
    </row>
    <row r="158" spans="1:18" x14ac:dyDescent="0.3">
      <c r="A158" s="64" t="s">
        <v>379</v>
      </c>
      <c r="B158" s="64" t="s">
        <v>125</v>
      </c>
      <c r="C158" s="65" t="s">
        <v>246</v>
      </c>
      <c r="D158" s="64" t="s">
        <v>111</v>
      </c>
      <c r="E158" s="65"/>
      <c r="F158" s="65">
        <v>1715</v>
      </c>
      <c r="G158" s="65" t="s">
        <v>51</v>
      </c>
      <c r="H158" s="65" t="s">
        <v>96</v>
      </c>
      <c r="I158" s="65">
        <v>1</v>
      </c>
      <c r="J158" s="65">
        <v>84661</v>
      </c>
      <c r="K158" s="8">
        <v>25.423999999999999</v>
      </c>
      <c r="L158" s="65"/>
      <c r="M158" s="65">
        <v>2.7606191933940165</v>
      </c>
      <c r="N158" s="65"/>
      <c r="O158" s="65">
        <v>39.752916384873835</v>
      </c>
      <c r="P158" s="65">
        <f t="shared" si="6"/>
        <v>2129.6802272402306</v>
      </c>
      <c r="Q158" s="8">
        <f t="shared" si="7"/>
        <v>0.63955056162052926</v>
      </c>
      <c r="R158" s="8">
        <f t="shared" si="8"/>
        <v>0.93910812262727439</v>
      </c>
    </row>
    <row r="159" spans="1:18" x14ac:dyDescent="0.3">
      <c r="A159" s="64" t="s">
        <v>379</v>
      </c>
      <c r="B159" s="64" t="s">
        <v>125</v>
      </c>
      <c r="C159" s="65" t="s">
        <v>246</v>
      </c>
      <c r="D159" s="64" t="s">
        <v>111</v>
      </c>
      <c r="E159" s="65"/>
      <c r="F159" s="65">
        <v>1716</v>
      </c>
      <c r="G159" s="65" t="s">
        <v>51</v>
      </c>
      <c r="H159" s="65" t="s">
        <v>96</v>
      </c>
      <c r="I159" s="65">
        <v>1</v>
      </c>
      <c r="J159" s="65">
        <v>84661</v>
      </c>
      <c r="K159" s="8">
        <v>25.423999999999999</v>
      </c>
      <c r="L159" s="65"/>
      <c r="M159" s="65">
        <v>2.4125083129320255</v>
      </c>
      <c r="N159" s="65"/>
      <c r="O159" s="65">
        <v>34.740119706221165</v>
      </c>
      <c r="P159" s="65">
        <f t="shared" si="6"/>
        <v>2436.9806643135757</v>
      </c>
      <c r="Q159" s="8">
        <f t="shared" si="7"/>
        <v>0.73183397797697114</v>
      </c>
      <c r="R159" s="8">
        <f t="shared" si="8"/>
        <v>0.82068767688123612</v>
      </c>
    </row>
    <row r="160" spans="1:18" x14ac:dyDescent="0.3">
      <c r="A160" s="64" t="s">
        <v>379</v>
      </c>
      <c r="B160" s="64" t="s">
        <v>125</v>
      </c>
      <c r="C160" s="65" t="s">
        <v>246</v>
      </c>
      <c r="D160" s="64" t="s">
        <v>111</v>
      </c>
      <c r="E160" s="65"/>
      <c r="F160" s="65">
        <v>1717</v>
      </c>
      <c r="G160" s="65" t="s">
        <v>51</v>
      </c>
      <c r="H160" s="65" t="s">
        <v>96</v>
      </c>
      <c r="I160" s="65">
        <v>1</v>
      </c>
      <c r="J160" s="65">
        <v>84661</v>
      </c>
      <c r="K160" s="8">
        <v>25.423999999999999</v>
      </c>
      <c r="L160" s="65"/>
      <c r="M160" s="65">
        <v>2.17080485563543</v>
      </c>
      <c r="N160" s="65"/>
      <c r="O160" s="65">
        <v>31.259589921150194</v>
      </c>
      <c r="P160" s="65">
        <f t="shared" si="6"/>
        <v>2708.3208773227857</v>
      </c>
      <c r="Q160" s="8">
        <f t="shared" si="7"/>
        <v>0.81331841089822354</v>
      </c>
      <c r="R160" s="8">
        <f t="shared" si="8"/>
        <v>0.73846493476689845</v>
      </c>
    </row>
    <row r="161" spans="1:18" x14ac:dyDescent="0.3">
      <c r="A161" s="64" t="s">
        <v>379</v>
      </c>
      <c r="B161" s="64" t="s">
        <v>125</v>
      </c>
      <c r="C161" s="65" t="s">
        <v>246</v>
      </c>
      <c r="D161" s="64" t="s">
        <v>111</v>
      </c>
      <c r="E161" s="65"/>
      <c r="F161" s="65">
        <v>1718</v>
      </c>
      <c r="G161" s="65" t="s">
        <v>51</v>
      </c>
      <c r="H161" s="65" t="s">
        <v>96</v>
      </c>
      <c r="I161" s="65">
        <v>1</v>
      </c>
      <c r="J161" s="65">
        <v>84661</v>
      </c>
      <c r="K161" s="8">
        <v>25.423999999999999</v>
      </c>
      <c r="L161" s="65"/>
      <c r="M161" s="65">
        <v>2.0889237892922079</v>
      </c>
      <c r="N161" s="65"/>
      <c r="O161" s="65">
        <v>30.080502565807791</v>
      </c>
      <c r="P161" s="65">
        <f t="shared" si="6"/>
        <v>2814.4809021985329</v>
      </c>
      <c r="Q161" s="8">
        <f t="shared" si="7"/>
        <v>0.84519864468285877</v>
      </c>
      <c r="R161" s="8">
        <f t="shared" si="8"/>
        <v>0.71061061328847497</v>
      </c>
    </row>
    <row r="162" spans="1:18" x14ac:dyDescent="0.3">
      <c r="A162" s="64" t="s">
        <v>379</v>
      </c>
      <c r="B162" s="64" t="s">
        <v>125</v>
      </c>
      <c r="C162" s="65" t="s">
        <v>246</v>
      </c>
      <c r="D162" s="64" t="s">
        <v>111</v>
      </c>
      <c r="E162" s="65"/>
      <c r="F162" s="65">
        <v>1719</v>
      </c>
      <c r="G162" s="65" t="s">
        <v>51</v>
      </c>
      <c r="H162" s="65" t="s">
        <v>96</v>
      </c>
      <c r="I162" s="65">
        <v>1</v>
      </c>
      <c r="J162" s="65">
        <v>84661</v>
      </c>
      <c r="K162" s="8">
        <v>25.423999999999999</v>
      </c>
      <c r="L162" s="65"/>
      <c r="M162" s="65">
        <v>2.2192426743426483</v>
      </c>
      <c r="N162" s="65"/>
      <c r="O162" s="65">
        <v>31.957094510534134</v>
      </c>
      <c r="P162" s="65">
        <f t="shared" si="6"/>
        <v>2649.2082993368776</v>
      </c>
      <c r="Q162" s="8">
        <f t="shared" si="7"/>
        <v>0.79556669307403383</v>
      </c>
      <c r="R162" s="8">
        <f t="shared" si="8"/>
        <v>0.75494252396107142</v>
      </c>
    </row>
    <row r="163" spans="1:18" x14ac:dyDescent="0.3">
      <c r="A163" s="64" t="s">
        <v>379</v>
      </c>
      <c r="B163" s="64" t="s">
        <v>125</v>
      </c>
      <c r="C163" s="65" t="s">
        <v>246</v>
      </c>
      <c r="D163" s="64" t="s">
        <v>111</v>
      </c>
      <c r="E163" s="65"/>
      <c r="F163" s="65">
        <v>1720</v>
      </c>
      <c r="G163" s="65" t="s">
        <v>51</v>
      </c>
      <c r="H163" s="65" t="s">
        <v>96</v>
      </c>
      <c r="I163" s="65">
        <v>1</v>
      </c>
      <c r="J163" s="65">
        <v>84661</v>
      </c>
      <c r="K163" s="8">
        <v>25.423999999999999</v>
      </c>
      <c r="L163" s="65"/>
      <c r="M163" s="65">
        <v>2.737469627215575</v>
      </c>
      <c r="N163" s="65"/>
      <c r="O163" s="65">
        <v>39.419562631904277</v>
      </c>
      <c r="P163" s="65">
        <f t="shared" si="6"/>
        <v>2147.6899881045233</v>
      </c>
      <c r="Q163" s="8">
        <f t="shared" si="7"/>
        <v>0.64495895698809835</v>
      </c>
      <c r="R163" s="8">
        <f t="shared" si="8"/>
        <v>0.93123309745701743</v>
      </c>
    </row>
    <row r="164" spans="1:18" x14ac:dyDescent="0.3">
      <c r="A164" s="64" t="s">
        <v>379</v>
      </c>
      <c r="B164" s="64" t="s">
        <v>125</v>
      </c>
      <c r="C164" s="65" t="s">
        <v>246</v>
      </c>
      <c r="D164" s="64" t="s">
        <v>111</v>
      </c>
      <c r="E164" s="65"/>
      <c r="F164" s="65">
        <v>1721</v>
      </c>
      <c r="G164" s="65" t="s">
        <v>51</v>
      </c>
      <c r="H164" s="65" t="s">
        <v>96</v>
      </c>
      <c r="I164" s="65">
        <v>1</v>
      </c>
      <c r="J164" s="65">
        <v>84661</v>
      </c>
      <c r="K164" s="8">
        <v>25.423999999999999</v>
      </c>
      <c r="L164" s="65"/>
      <c r="M164" s="65">
        <v>2.233574015373645</v>
      </c>
      <c r="N164" s="65"/>
      <c r="O164" s="65">
        <v>32.163465821380491</v>
      </c>
      <c r="P164" s="65">
        <f t="shared" si="6"/>
        <v>2632.2101128704248</v>
      </c>
      <c r="Q164" s="8">
        <f t="shared" si="7"/>
        <v>0.79046207710300709</v>
      </c>
      <c r="R164" s="8">
        <f t="shared" si="8"/>
        <v>0.75981776311124349</v>
      </c>
    </row>
    <row r="165" spans="1:18" x14ac:dyDescent="0.3">
      <c r="A165" s="64" t="s">
        <v>379</v>
      </c>
      <c r="B165" s="64" t="s">
        <v>125</v>
      </c>
      <c r="C165" s="65" t="s">
        <v>246</v>
      </c>
      <c r="D165" s="64" t="s">
        <v>111</v>
      </c>
      <c r="E165" s="65"/>
      <c r="F165" s="65">
        <v>1722</v>
      </c>
      <c r="G165" s="65" t="s">
        <v>51</v>
      </c>
      <c r="H165" s="65" t="s">
        <v>96</v>
      </c>
      <c r="I165" s="65">
        <v>1</v>
      </c>
      <c r="J165" s="65">
        <v>84661</v>
      </c>
      <c r="K165" s="8">
        <v>25.423999999999999</v>
      </c>
      <c r="L165" s="65"/>
      <c r="M165" s="65">
        <v>1.8636221751819351</v>
      </c>
      <c r="N165" s="65"/>
      <c r="O165" s="65">
        <v>26.836159322619864</v>
      </c>
      <c r="P165" s="65">
        <f t="shared" si="6"/>
        <v>3154.7360776264395</v>
      </c>
      <c r="Q165" s="8">
        <f t="shared" si="7"/>
        <v>0.94737848640548306</v>
      </c>
      <c r="R165" s="8">
        <f t="shared" si="8"/>
        <v>0.63396745426158119</v>
      </c>
    </row>
    <row r="166" spans="1:18" x14ac:dyDescent="0.3">
      <c r="A166" s="64" t="s">
        <v>379</v>
      </c>
      <c r="B166" s="64" t="s">
        <v>125</v>
      </c>
      <c r="C166" s="65" t="s">
        <v>246</v>
      </c>
      <c r="D166" s="64" t="s">
        <v>111</v>
      </c>
      <c r="E166" s="65"/>
      <c r="F166" s="65">
        <v>1723</v>
      </c>
      <c r="G166" s="65" t="s">
        <v>51</v>
      </c>
      <c r="H166" s="65" t="s">
        <v>96</v>
      </c>
      <c r="I166" s="65">
        <v>1</v>
      </c>
      <c r="J166" s="65">
        <v>84661</v>
      </c>
      <c r="K166" s="8">
        <v>25.423999999999999</v>
      </c>
      <c r="L166" s="65"/>
      <c r="M166" s="65">
        <v>2.1088568006053729</v>
      </c>
      <c r="N166" s="65"/>
      <c r="O166" s="65">
        <v>30.367537928717368</v>
      </c>
      <c r="P166" s="65">
        <f t="shared" si="6"/>
        <v>2787.8782994764774</v>
      </c>
      <c r="Q166" s="8">
        <f t="shared" si="7"/>
        <v>0.83720978828374282</v>
      </c>
      <c r="R166" s="8">
        <f t="shared" si="8"/>
        <v>0.717391430026042</v>
      </c>
    </row>
    <row r="167" spans="1:18" x14ac:dyDescent="0.3">
      <c r="A167" s="64" t="s">
        <v>379</v>
      </c>
      <c r="B167" s="64" t="s">
        <v>125</v>
      </c>
      <c r="C167" s="65" t="s">
        <v>246</v>
      </c>
      <c r="D167" s="64" t="s">
        <v>111</v>
      </c>
      <c r="E167" s="65"/>
      <c r="F167" s="65">
        <v>1724</v>
      </c>
      <c r="G167" s="65" t="s">
        <v>51</v>
      </c>
      <c r="H167" s="65" t="s">
        <v>96</v>
      </c>
      <c r="I167" s="65">
        <v>1</v>
      </c>
      <c r="J167" s="65">
        <v>84661</v>
      </c>
      <c r="K167" s="8">
        <v>25.423999999999999</v>
      </c>
      <c r="L167" s="65"/>
      <c r="M167" s="65">
        <v>2.5209807189469546</v>
      </c>
      <c r="N167" s="65"/>
      <c r="O167" s="65">
        <v>36.302122352836143</v>
      </c>
      <c r="P167" s="65">
        <f t="shared" si="6"/>
        <v>2332.1226009086427</v>
      </c>
      <c r="Q167" s="8">
        <f t="shared" si="7"/>
        <v>0.70034472786172297</v>
      </c>
      <c r="R167" s="8">
        <f t="shared" si="8"/>
        <v>0.85758784689139378</v>
      </c>
    </row>
    <row r="168" spans="1:18" x14ac:dyDescent="0.3">
      <c r="A168" s="64" t="s">
        <v>379</v>
      </c>
      <c r="B168" s="64" t="s">
        <v>125</v>
      </c>
      <c r="C168" s="65" t="s">
        <v>246</v>
      </c>
      <c r="D168" s="64" t="s">
        <v>111</v>
      </c>
      <c r="E168" s="65"/>
      <c r="F168" s="65">
        <v>1725</v>
      </c>
      <c r="G168" s="65" t="s">
        <v>51</v>
      </c>
      <c r="H168" s="65" t="s">
        <v>96</v>
      </c>
      <c r="I168" s="65">
        <v>1</v>
      </c>
      <c r="J168" s="65">
        <v>84661</v>
      </c>
      <c r="K168" s="8">
        <v>25.423999999999999</v>
      </c>
      <c r="L168" s="65"/>
      <c r="M168" s="65">
        <v>2.4246616769582987</v>
      </c>
      <c r="N168" s="65"/>
      <c r="O168" s="65">
        <v>34.9151281481995</v>
      </c>
      <c r="P168" s="65">
        <f t="shared" si="6"/>
        <v>2424.7655526467197</v>
      </c>
      <c r="Q168" s="8">
        <f t="shared" si="7"/>
        <v>0.72816573641334503</v>
      </c>
      <c r="R168" s="8">
        <f t="shared" si="8"/>
        <v>0.82482201127318366</v>
      </c>
    </row>
    <row r="169" spans="1:18" x14ac:dyDescent="0.3">
      <c r="A169" s="64" t="s">
        <v>379</v>
      </c>
      <c r="B169" s="64" t="s">
        <v>125</v>
      </c>
      <c r="C169" s="65" t="s">
        <v>246</v>
      </c>
      <c r="D169" s="64" t="s">
        <v>111</v>
      </c>
      <c r="E169" s="65"/>
      <c r="F169" s="65">
        <v>1726</v>
      </c>
      <c r="G169" s="65" t="s">
        <v>51</v>
      </c>
      <c r="H169" s="65" t="s">
        <v>96</v>
      </c>
      <c r="I169" s="65">
        <v>1</v>
      </c>
      <c r="J169" s="65">
        <v>84661</v>
      </c>
      <c r="K169" s="8">
        <v>25.423999999999999</v>
      </c>
      <c r="L169" s="65"/>
      <c r="M169" s="65">
        <v>2.4999156717368956</v>
      </c>
      <c r="N169" s="65"/>
      <c r="O169" s="65">
        <v>35.998785673011298</v>
      </c>
      <c r="P169" s="65">
        <f t="shared" si="6"/>
        <v>2351.7737728434358</v>
      </c>
      <c r="Q169" s="8">
        <f t="shared" si="7"/>
        <v>0.70624604482313591</v>
      </c>
      <c r="R169" s="8">
        <f t="shared" si="8"/>
        <v>0.85042193390135479</v>
      </c>
    </row>
    <row r="170" spans="1:18" x14ac:dyDescent="0.3">
      <c r="A170" s="64" t="s">
        <v>379</v>
      </c>
      <c r="B170" s="64" t="s">
        <v>125</v>
      </c>
      <c r="C170" s="65" t="s">
        <v>246</v>
      </c>
      <c r="D170" s="64" t="s">
        <v>111</v>
      </c>
      <c r="E170" s="65"/>
      <c r="F170" s="65">
        <v>1727</v>
      </c>
      <c r="G170" s="65" t="s">
        <v>51</v>
      </c>
      <c r="H170" s="65" t="s">
        <v>96</v>
      </c>
      <c r="I170" s="65">
        <v>1</v>
      </c>
      <c r="J170" s="65">
        <v>84661</v>
      </c>
      <c r="K170" s="8">
        <v>25.423999999999999</v>
      </c>
      <c r="L170" s="65"/>
      <c r="M170" s="65">
        <v>2.1987543599724715</v>
      </c>
      <c r="N170" s="65"/>
      <c r="O170" s="65">
        <v>31.662062783603588</v>
      </c>
      <c r="P170" s="65">
        <f t="shared" si="6"/>
        <v>2673.8940093265896</v>
      </c>
      <c r="Q170" s="8">
        <f t="shared" si="7"/>
        <v>0.8029798997545412</v>
      </c>
      <c r="R170" s="8">
        <f t="shared" si="8"/>
        <v>0.7479728040916972</v>
      </c>
    </row>
    <row r="171" spans="1:18" x14ac:dyDescent="0.3">
      <c r="A171" s="64" t="s">
        <v>379</v>
      </c>
      <c r="B171" s="64" t="s">
        <v>125</v>
      </c>
      <c r="C171" s="65" t="s">
        <v>246</v>
      </c>
      <c r="D171" s="64" t="s">
        <v>111</v>
      </c>
      <c r="E171" s="65"/>
      <c r="F171" s="65">
        <v>1728</v>
      </c>
      <c r="G171" s="65" t="s">
        <v>51</v>
      </c>
      <c r="H171" s="65" t="s">
        <v>96</v>
      </c>
      <c r="I171" s="65">
        <v>1</v>
      </c>
      <c r="J171" s="65">
        <v>84661</v>
      </c>
      <c r="K171" s="8">
        <v>25.423999999999999</v>
      </c>
      <c r="L171" s="65"/>
      <c r="M171" s="65">
        <v>2.6607578813154342</v>
      </c>
      <c r="N171" s="65"/>
      <c r="O171" s="65">
        <v>38.314913490942253</v>
      </c>
      <c r="P171" s="65">
        <f t="shared" si="6"/>
        <v>2209.6095824414188</v>
      </c>
      <c r="Q171" s="8">
        <f t="shared" si="7"/>
        <v>0.66355363182564153</v>
      </c>
      <c r="R171" s="8">
        <f t="shared" si="8"/>
        <v>0.90513727669038291</v>
      </c>
    </row>
    <row r="172" spans="1:18" x14ac:dyDescent="0.3">
      <c r="A172" s="64" t="s">
        <v>379</v>
      </c>
      <c r="B172" s="64" t="s">
        <v>125</v>
      </c>
      <c r="C172" s="65" t="s">
        <v>246</v>
      </c>
      <c r="D172" s="64" t="s">
        <v>111</v>
      </c>
      <c r="E172" s="65"/>
      <c r="F172" s="65">
        <v>1729</v>
      </c>
      <c r="G172" s="65" t="s">
        <v>51</v>
      </c>
      <c r="H172" s="65" t="s">
        <v>96</v>
      </c>
      <c r="I172" s="65">
        <v>1</v>
      </c>
      <c r="J172" s="65">
        <v>84661</v>
      </c>
      <c r="K172" s="8">
        <v>25.423999999999999</v>
      </c>
      <c r="L172" s="65"/>
      <c r="M172" s="65">
        <v>2.7338284788635221</v>
      </c>
      <c r="N172" s="65"/>
      <c r="O172" s="65">
        <v>39.367130095634714</v>
      </c>
      <c r="P172" s="65">
        <f t="shared" si="6"/>
        <v>2150.5504667049063</v>
      </c>
      <c r="Q172" s="8">
        <f t="shared" si="7"/>
        <v>0.64581796890546461</v>
      </c>
      <c r="R172" s="8">
        <f t="shared" si="8"/>
        <v>0.92999445070657594</v>
      </c>
    </row>
    <row r="173" spans="1:18" x14ac:dyDescent="0.3">
      <c r="A173" s="64" t="s">
        <v>379</v>
      </c>
      <c r="B173" s="64" t="s">
        <v>125</v>
      </c>
      <c r="C173" s="65" t="s">
        <v>246</v>
      </c>
      <c r="D173" s="64" t="s">
        <v>111</v>
      </c>
      <c r="E173" s="65"/>
      <c r="F173" s="65">
        <v>1730</v>
      </c>
      <c r="G173" s="65" t="s">
        <v>51</v>
      </c>
      <c r="H173" s="65" t="s">
        <v>96</v>
      </c>
      <c r="I173" s="65">
        <v>1</v>
      </c>
      <c r="J173" s="65">
        <v>84661</v>
      </c>
      <c r="K173" s="8">
        <v>25.423999999999999</v>
      </c>
      <c r="L173" s="65"/>
      <c r="M173" s="65">
        <v>2.3941469790286245</v>
      </c>
      <c r="N173" s="65"/>
      <c r="O173" s="65">
        <v>34.47571649801219</v>
      </c>
      <c r="P173" s="65">
        <f t="shared" si="6"/>
        <v>2455.670500854751</v>
      </c>
      <c r="Q173" s="8">
        <f t="shared" si="7"/>
        <v>0.73744660249384242</v>
      </c>
      <c r="R173" s="8">
        <f t="shared" si="8"/>
        <v>0.81444151375514562</v>
      </c>
    </row>
    <row r="174" spans="1:18" x14ac:dyDescent="0.3">
      <c r="A174" s="64" t="s">
        <v>379</v>
      </c>
      <c r="B174" s="64" t="s">
        <v>125</v>
      </c>
      <c r="C174" s="65" t="s">
        <v>246</v>
      </c>
      <c r="D174" s="64" t="s">
        <v>111</v>
      </c>
      <c r="E174" s="65"/>
      <c r="F174" s="65">
        <v>1731</v>
      </c>
      <c r="G174" s="65" t="s">
        <v>51</v>
      </c>
      <c r="H174" s="65" t="s">
        <v>96</v>
      </c>
      <c r="I174" s="65">
        <v>1</v>
      </c>
      <c r="J174" s="65">
        <v>84661</v>
      </c>
      <c r="K174" s="8">
        <v>25.423999999999999</v>
      </c>
      <c r="L174" s="65"/>
      <c r="M174" s="65">
        <v>2.3771635708530821</v>
      </c>
      <c r="N174" s="65"/>
      <c r="O174" s="65">
        <v>34.231155420284381</v>
      </c>
      <c r="P174" s="65">
        <f t="shared" si="6"/>
        <v>2473.2147939660945</v>
      </c>
      <c r="Q174" s="8">
        <f t="shared" si="7"/>
        <v>0.74271521623644876</v>
      </c>
      <c r="R174" s="8">
        <f t="shared" si="8"/>
        <v>0.80866409374527537</v>
      </c>
    </row>
    <row r="175" spans="1:18" x14ac:dyDescent="0.3">
      <c r="A175" s="64" t="s">
        <v>379</v>
      </c>
      <c r="B175" s="64" t="s">
        <v>125</v>
      </c>
      <c r="C175" s="65" t="s">
        <v>246</v>
      </c>
      <c r="D175" s="64" t="s">
        <v>111</v>
      </c>
      <c r="E175" s="65"/>
      <c r="F175" s="65">
        <v>1732</v>
      </c>
      <c r="G175" s="65" t="s">
        <v>51</v>
      </c>
      <c r="H175" s="65" t="s">
        <v>96</v>
      </c>
      <c r="I175" s="65">
        <v>1</v>
      </c>
      <c r="J175" s="65">
        <v>84661</v>
      </c>
      <c r="K175" s="8">
        <v>25.423999999999999</v>
      </c>
      <c r="L175" s="65"/>
      <c r="M175" s="65">
        <v>2.2431227951892536</v>
      </c>
      <c r="N175" s="65"/>
      <c r="O175" s="65">
        <v>32.300968250725248</v>
      </c>
      <c r="P175" s="65">
        <f t="shared" si="6"/>
        <v>2621.0050219810091</v>
      </c>
      <c r="Q175" s="8">
        <f t="shared" si="7"/>
        <v>0.7870971483781809</v>
      </c>
      <c r="R175" s="8">
        <f t="shared" si="8"/>
        <v>0.76306606939972943</v>
      </c>
    </row>
    <row r="176" spans="1:18" x14ac:dyDescent="0.3">
      <c r="A176" s="64" t="s">
        <v>379</v>
      </c>
      <c r="B176" s="64" t="s">
        <v>125</v>
      </c>
      <c r="C176" s="65" t="s">
        <v>246</v>
      </c>
      <c r="D176" s="64" t="s">
        <v>111</v>
      </c>
      <c r="E176" s="65"/>
      <c r="F176" s="65">
        <v>1733</v>
      </c>
      <c r="G176" s="65" t="s">
        <v>51</v>
      </c>
      <c r="H176" s="65" t="s">
        <v>96</v>
      </c>
      <c r="I176" s="65">
        <v>1</v>
      </c>
      <c r="J176" s="65">
        <v>84661</v>
      </c>
      <c r="K176" s="8">
        <v>25.423999999999999</v>
      </c>
      <c r="L176" s="65"/>
      <c r="M176" s="65">
        <v>2.1884444617202914</v>
      </c>
      <c r="N176" s="65"/>
      <c r="O176" s="65">
        <v>31.513600248772196</v>
      </c>
      <c r="P176" s="65">
        <f t="shared" si="6"/>
        <v>2686.4908906527899</v>
      </c>
      <c r="Q176" s="8">
        <f t="shared" si="7"/>
        <v>0.80676278810735202</v>
      </c>
      <c r="R176" s="8">
        <f t="shared" si="8"/>
        <v>0.7444655803444844</v>
      </c>
    </row>
    <row r="177" spans="1:18" x14ac:dyDescent="0.3">
      <c r="A177" s="64" t="s">
        <v>379</v>
      </c>
      <c r="B177" s="64" t="s">
        <v>125</v>
      </c>
      <c r="C177" s="65" t="s">
        <v>246</v>
      </c>
      <c r="D177" s="64" t="s">
        <v>111</v>
      </c>
      <c r="E177" s="65"/>
      <c r="F177" s="65">
        <v>1734</v>
      </c>
      <c r="G177" s="65" t="s">
        <v>51</v>
      </c>
      <c r="H177" s="65" t="s">
        <v>96</v>
      </c>
      <c r="I177" s="65">
        <v>1</v>
      </c>
      <c r="J177" s="65">
        <v>84661</v>
      </c>
      <c r="K177" s="8">
        <v>25.423999999999999</v>
      </c>
      <c r="L177" s="65"/>
      <c r="M177" s="65">
        <v>2.2132433082287748</v>
      </c>
      <c r="N177" s="65"/>
      <c r="O177" s="65">
        <v>31.870703638494359</v>
      </c>
      <c r="P177" s="65">
        <f t="shared" si="6"/>
        <v>2656.3894214668044</v>
      </c>
      <c r="Q177" s="8">
        <f t="shared" si="7"/>
        <v>0.79772320964047239</v>
      </c>
      <c r="R177" s="8">
        <f t="shared" si="8"/>
        <v>0.75290165810690535</v>
      </c>
    </row>
    <row r="178" spans="1:18" x14ac:dyDescent="0.3">
      <c r="A178" s="64" t="s">
        <v>379</v>
      </c>
      <c r="B178" s="64" t="s">
        <v>125</v>
      </c>
      <c r="C178" s="65" t="s">
        <v>246</v>
      </c>
      <c r="D178" s="64" t="s">
        <v>111</v>
      </c>
      <c r="E178" s="65"/>
      <c r="F178" s="65">
        <v>1735</v>
      </c>
      <c r="G178" s="65" t="s">
        <v>51</v>
      </c>
      <c r="H178" s="65" t="s">
        <v>96</v>
      </c>
      <c r="I178" s="65">
        <v>1</v>
      </c>
      <c r="J178" s="65">
        <v>84661</v>
      </c>
      <c r="K178" s="8">
        <v>25.423999999999999</v>
      </c>
      <c r="L178" s="65"/>
      <c r="M178" s="65">
        <v>2.2411497154119187</v>
      </c>
      <c r="N178" s="65"/>
      <c r="O178" s="65">
        <v>32.272555901931632</v>
      </c>
      <c r="P178" s="65">
        <f t="shared" si="6"/>
        <v>2623.3125215512518</v>
      </c>
      <c r="Q178" s="8">
        <f t="shared" si="7"/>
        <v>0.78779009872218642</v>
      </c>
      <c r="R178" s="8">
        <f t="shared" si="8"/>
        <v>0.76239486663119105</v>
      </c>
    </row>
    <row r="179" spans="1:18" x14ac:dyDescent="0.3">
      <c r="A179" s="64" t="s">
        <v>379</v>
      </c>
      <c r="B179" s="64" t="s">
        <v>125</v>
      </c>
      <c r="C179" s="65" t="s">
        <v>246</v>
      </c>
      <c r="D179" s="64" t="s">
        <v>111</v>
      </c>
      <c r="E179" s="65"/>
      <c r="F179" s="65">
        <v>1736</v>
      </c>
      <c r="G179" s="65" t="s">
        <v>51</v>
      </c>
      <c r="H179" s="65" t="s">
        <v>96</v>
      </c>
      <c r="I179" s="65">
        <v>1</v>
      </c>
      <c r="J179" s="65">
        <v>84661</v>
      </c>
      <c r="K179" s="8">
        <v>25.423999999999999</v>
      </c>
      <c r="L179" s="65"/>
      <c r="M179" s="65">
        <v>2.1235792700969167</v>
      </c>
      <c r="N179" s="65"/>
      <c r="O179" s="65">
        <v>30.579541489395599</v>
      </c>
      <c r="P179" s="65">
        <f t="shared" si="6"/>
        <v>2768.5503404084334</v>
      </c>
      <c r="Q179" s="8">
        <f t="shared" si="7"/>
        <v>0.83140553329802402</v>
      </c>
      <c r="R179" s="8">
        <f t="shared" si="8"/>
        <v>0.72239972335303382</v>
      </c>
    </row>
    <row r="180" spans="1:18" x14ac:dyDescent="0.3">
      <c r="A180" s="64" t="s">
        <v>379</v>
      </c>
      <c r="B180" s="64" t="s">
        <v>125</v>
      </c>
      <c r="C180" s="65" t="s">
        <v>246</v>
      </c>
      <c r="D180" s="64" t="s">
        <v>111</v>
      </c>
      <c r="E180" s="65"/>
      <c r="F180" s="65">
        <v>1737</v>
      </c>
      <c r="G180" s="65" t="s">
        <v>51</v>
      </c>
      <c r="H180" s="65" t="s">
        <v>96</v>
      </c>
      <c r="I180" s="65">
        <v>1</v>
      </c>
      <c r="J180" s="65">
        <v>84661</v>
      </c>
      <c r="K180" s="8">
        <v>25.423999999999999</v>
      </c>
      <c r="L180" s="65"/>
      <c r="M180" s="65">
        <v>2.6108686968505608</v>
      </c>
      <c r="N180" s="65"/>
      <c r="O180" s="65">
        <v>37.596509234648074</v>
      </c>
      <c r="P180" s="65">
        <f t="shared" si="6"/>
        <v>2251.8313993358292</v>
      </c>
      <c r="Q180" s="8">
        <f t="shared" si="7"/>
        <v>0.67623299390172709</v>
      </c>
      <c r="R180" s="8">
        <f t="shared" si="8"/>
        <v>0.88816596153241933</v>
      </c>
    </row>
    <row r="181" spans="1:18" x14ac:dyDescent="0.3">
      <c r="A181" s="64" t="s">
        <v>379</v>
      </c>
      <c r="B181" s="64" t="s">
        <v>125</v>
      </c>
      <c r="C181" s="65" t="s">
        <v>246</v>
      </c>
      <c r="D181" s="64" t="s">
        <v>111</v>
      </c>
      <c r="E181" s="65"/>
      <c r="F181" s="65">
        <v>1738</v>
      </c>
      <c r="G181" s="65" t="s">
        <v>51</v>
      </c>
      <c r="H181" s="65" t="s">
        <v>96</v>
      </c>
      <c r="I181" s="65">
        <v>1</v>
      </c>
      <c r="J181" s="65">
        <v>84661</v>
      </c>
      <c r="K181" s="8">
        <v>25.423999999999999</v>
      </c>
      <c r="L181" s="65"/>
      <c r="M181" s="65">
        <v>2.5848125737174161</v>
      </c>
      <c r="N181" s="65"/>
      <c r="O181" s="65">
        <v>37.221301061530788</v>
      </c>
      <c r="P181" s="65">
        <f t="shared" si="6"/>
        <v>2274.530916048483</v>
      </c>
      <c r="Q181" s="8">
        <f t="shared" si="7"/>
        <v>0.68304973966308724</v>
      </c>
      <c r="R181" s="8">
        <f t="shared" si="8"/>
        <v>0.87930218309565888</v>
      </c>
    </row>
    <row r="182" spans="1:18" x14ac:dyDescent="0.3">
      <c r="A182" s="64" t="s">
        <v>379</v>
      </c>
      <c r="B182" s="64" t="s">
        <v>125</v>
      </c>
      <c r="C182" s="65" t="s">
        <v>246</v>
      </c>
      <c r="D182" s="64" t="s">
        <v>111</v>
      </c>
      <c r="E182" s="65"/>
      <c r="F182" s="65">
        <v>1739</v>
      </c>
      <c r="G182" s="65" t="s">
        <v>51</v>
      </c>
      <c r="H182" s="65" t="s">
        <v>96</v>
      </c>
      <c r="I182" s="65">
        <v>1</v>
      </c>
      <c r="J182" s="65">
        <v>84661</v>
      </c>
      <c r="K182" s="8">
        <v>25.423999999999999</v>
      </c>
      <c r="L182" s="65"/>
      <c r="M182" s="65">
        <v>2.314820160334814</v>
      </c>
      <c r="N182" s="65"/>
      <c r="O182" s="65">
        <v>33.333410308821321</v>
      </c>
      <c r="P182" s="65">
        <f t="shared" si="6"/>
        <v>2539.8241348739343</v>
      </c>
      <c r="Q182" s="8">
        <f t="shared" si="7"/>
        <v>0.76271823868174138</v>
      </c>
      <c r="R182" s="8">
        <f t="shared" si="8"/>
        <v>0.78745609687627893</v>
      </c>
    </row>
    <row r="183" spans="1:18" x14ac:dyDescent="0.3">
      <c r="A183" s="64" t="s">
        <v>379</v>
      </c>
      <c r="B183" s="64" t="s">
        <v>125</v>
      </c>
      <c r="C183" s="65" t="s">
        <v>246</v>
      </c>
      <c r="D183" s="64" t="s">
        <v>111</v>
      </c>
      <c r="E183" s="65"/>
      <c r="F183" s="65">
        <v>1740</v>
      </c>
      <c r="G183" s="65" t="s">
        <v>51</v>
      </c>
      <c r="H183" s="65" t="s">
        <v>96</v>
      </c>
      <c r="I183" s="65">
        <v>1</v>
      </c>
      <c r="J183" s="65">
        <v>84661</v>
      </c>
      <c r="K183" s="8">
        <v>25.423999999999999</v>
      </c>
      <c r="L183" s="65"/>
      <c r="M183" s="65">
        <v>2.6568095881948954</v>
      </c>
      <c r="N183" s="65"/>
      <c r="O183" s="65">
        <v>38.258058070006491</v>
      </c>
      <c r="P183" s="65">
        <f t="shared" si="6"/>
        <v>2212.8932902209281</v>
      </c>
      <c r="Q183" s="8">
        <f t="shared" si="7"/>
        <v>0.66453974097372903</v>
      </c>
      <c r="R183" s="8">
        <f t="shared" si="8"/>
        <v>0.90379414535633862</v>
      </c>
    </row>
    <row r="184" spans="1:18" x14ac:dyDescent="0.3">
      <c r="A184" s="64" t="s">
        <v>379</v>
      </c>
      <c r="B184" s="64" t="s">
        <v>125</v>
      </c>
      <c r="C184" s="65" t="s">
        <v>246</v>
      </c>
      <c r="D184" s="64" t="s">
        <v>111</v>
      </c>
      <c r="E184" s="65"/>
      <c r="F184" s="65">
        <v>1741</v>
      </c>
      <c r="G184" s="65" t="s">
        <v>51</v>
      </c>
      <c r="H184" s="65" t="s">
        <v>96</v>
      </c>
      <c r="I184" s="65">
        <v>1</v>
      </c>
      <c r="J184" s="65">
        <v>84661</v>
      </c>
      <c r="K184" s="8">
        <v>25.423999999999999</v>
      </c>
      <c r="L184" s="65"/>
      <c r="M184" s="65">
        <v>3.0141715008633647</v>
      </c>
      <c r="N184" s="65"/>
      <c r="O184" s="65">
        <v>43.404069612432451</v>
      </c>
      <c r="P184" s="65">
        <f t="shared" si="6"/>
        <v>1950.5313846365714</v>
      </c>
      <c r="Q184" s="8">
        <f t="shared" si="7"/>
        <v>0.58575152576747491</v>
      </c>
      <c r="R184" s="8">
        <f t="shared" si="8"/>
        <v>1.0253616095352629</v>
      </c>
    </row>
    <row r="185" spans="1:18" x14ac:dyDescent="0.3">
      <c r="A185" s="64" t="s">
        <v>379</v>
      </c>
      <c r="B185" s="64" t="s">
        <v>125</v>
      </c>
      <c r="C185" s="65" t="s">
        <v>246</v>
      </c>
      <c r="D185" s="64" t="s">
        <v>111</v>
      </c>
      <c r="E185" s="65"/>
      <c r="F185" s="65">
        <v>1742</v>
      </c>
      <c r="G185" s="65" t="s">
        <v>51</v>
      </c>
      <c r="H185" s="65" t="s">
        <v>96</v>
      </c>
      <c r="I185" s="65">
        <v>1</v>
      </c>
      <c r="J185" s="65">
        <v>84661</v>
      </c>
      <c r="K185" s="8">
        <v>25.423999999999999</v>
      </c>
      <c r="L185" s="65"/>
      <c r="M185" s="65">
        <v>2.5644242769538663</v>
      </c>
      <c r="N185" s="65"/>
      <c r="O185" s="65">
        <v>36.92770958813567</v>
      </c>
      <c r="P185" s="65">
        <f t="shared" si="6"/>
        <v>2292.6144335580548</v>
      </c>
      <c r="Q185" s="8">
        <f t="shared" si="7"/>
        <v>0.68848028441407472</v>
      </c>
      <c r="R185" s="8">
        <f t="shared" si="8"/>
        <v>0.87236648724053978</v>
      </c>
    </row>
    <row r="186" spans="1:18" x14ac:dyDescent="0.3">
      <c r="A186" s="64" t="s">
        <v>379</v>
      </c>
      <c r="B186" s="64" t="s">
        <v>125</v>
      </c>
      <c r="C186" s="65" t="s">
        <v>246</v>
      </c>
      <c r="D186" s="64" t="s">
        <v>111</v>
      </c>
      <c r="E186" s="65"/>
      <c r="F186" s="65">
        <v>1743</v>
      </c>
      <c r="G186" s="65" t="s">
        <v>51</v>
      </c>
      <c r="H186" s="65" t="s">
        <v>96</v>
      </c>
      <c r="I186" s="65">
        <v>1</v>
      </c>
      <c r="J186" s="65">
        <v>84661</v>
      </c>
      <c r="K186" s="8">
        <v>25.423999999999999</v>
      </c>
      <c r="L186" s="65"/>
      <c r="M186" s="65">
        <v>2.0630737863936672</v>
      </c>
      <c r="N186" s="65"/>
      <c r="O186" s="65">
        <v>29.708262524068804</v>
      </c>
      <c r="P186" s="65">
        <f t="shared" si="6"/>
        <v>2849.745922751626</v>
      </c>
      <c r="Q186" s="8">
        <f t="shared" si="7"/>
        <v>0.855788856026238</v>
      </c>
      <c r="R186" s="8">
        <f t="shared" si="8"/>
        <v>0.70181695288429868</v>
      </c>
    </row>
    <row r="187" spans="1:18" x14ac:dyDescent="0.3">
      <c r="A187" s="64" t="s">
        <v>379</v>
      </c>
      <c r="B187" s="64" t="s">
        <v>125</v>
      </c>
      <c r="C187" s="65" t="s">
        <v>246</v>
      </c>
      <c r="D187" s="64" t="s">
        <v>111</v>
      </c>
      <c r="E187" s="65"/>
      <c r="F187" s="65">
        <v>1744</v>
      </c>
      <c r="G187" s="65" t="s">
        <v>51</v>
      </c>
      <c r="H187" s="65" t="s">
        <v>96</v>
      </c>
      <c r="I187" s="65">
        <v>1</v>
      </c>
      <c r="J187" s="65">
        <v>84661</v>
      </c>
      <c r="K187" s="8">
        <v>25.423999999999999</v>
      </c>
      <c r="L187" s="65"/>
      <c r="M187" s="65">
        <v>1.9065570046007401</v>
      </c>
      <c r="N187" s="65"/>
      <c r="O187" s="65">
        <v>27.454420866250654</v>
      </c>
      <c r="P187" s="65">
        <f t="shared" si="6"/>
        <v>3083.6928016963789</v>
      </c>
      <c r="Q187" s="8">
        <f t="shared" si="7"/>
        <v>0.92604393747213865</v>
      </c>
      <c r="R187" s="8">
        <f t="shared" si="8"/>
        <v>0.64857303519331577</v>
      </c>
    </row>
    <row r="188" spans="1:18" x14ac:dyDescent="0.3">
      <c r="A188" s="64" t="s">
        <v>379</v>
      </c>
      <c r="B188" s="64" t="s">
        <v>125</v>
      </c>
      <c r="C188" s="65" t="s">
        <v>246</v>
      </c>
      <c r="D188" s="64" t="s">
        <v>111</v>
      </c>
      <c r="E188" s="65"/>
      <c r="F188" s="65">
        <v>1745</v>
      </c>
      <c r="G188" s="65" t="s">
        <v>51</v>
      </c>
      <c r="H188" s="65" t="s">
        <v>96</v>
      </c>
      <c r="I188" s="65">
        <v>1</v>
      </c>
      <c r="J188" s="65">
        <v>84661</v>
      </c>
      <c r="K188" s="8">
        <v>25.423999999999999</v>
      </c>
      <c r="L188" s="65"/>
      <c r="M188" s="65">
        <v>1.8782171454366088</v>
      </c>
      <c r="N188" s="65"/>
      <c r="O188" s="65">
        <v>27.046326894287166</v>
      </c>
      <c r="P188" s="65">
        <f t="shared" si="6"/>
        <v>3130.2217240405548</v>
      </c>
      <c r="Q188" s="8">
        <f t="shared" si="7"/>
        <v>0.94001673866369484</v>
      </c>
      <c r="R188" s="8">
        <f t="shared" si="8"/>
        <v>0.63893237486651866</v>
      </c>
    </row>
    <row r="189" spans="1:18" x14ac:dyDescent="0.3">
      <c r="A189" s="64" t="s">
        <v>379</v>
      </c>
      <c r="B189" s="64" t="s">
        <v>125</v>
      </c>
      <c r="C189" s="65" t="s">
        <v>246</v>
      </c>
      <c r="D189" s="64" t="s">
        <v>111</v>
      </c>
      <c r="E189" s="65"/>
      <c r="F189" s="65">
        <v>1746</v>
      </c>
      <c r="G189" s="65" t="s">
        <v>51</v>
      </c>
      <c r="H189" s="65" t="s">
        <v>96</v>
      </c>
      <c r="I189" s="65">
        <v>1</v>
      </c>
      <c r="J189" s="65">
        <v>84661</v>
      </c>
      <c r="K189" s="8">
        <v>25.423999999999999</v>
      </c>
      <c r="L189" s="65"/>
      <c r="M189" s="65">
        <v>1.8840656092679182</v>
      </c>
      <c r="N189" s="65"/>
      <c r="O189" s="65">
        <v>27.13054477345802</v>
      </c>
      <c r="P189" s="65">
        <f t="shared" si="6"/>
        <v>3120.5049772102025</v>
      </c>
      <c r="Q189" s="8">
        <f t="shared" si="7"/>
        <v>0.93709876496370459</v>
      </c>
      <c r="R189" s="8">
        <f t="shared" si="8"/>
        <v>0.64092190674473526</v>
      </c>
    </row>
    <row r="190" spans="1:18" x14ac:dyDescent="0.3">
      <c r="A190" s="64" t="s">
        <v>379</v>
      </c>
      <c r="B190" s="64" t="s">
        <v>125</v>
      </c>
      <c r="C190" s="65" t="s">
        <v>246</v>
      </c>
      <c r="D190" s="64" t="s">
        <v>111</v>
      </c>
      <c r="E190" s="65"/>
      <c r="F190" s="65">
        <v>1747</v>
      </c>
      <c r="G190" s="65" t="s">
        <v>51</v>
      </c>
      <c r="H190" s="65" t="s">
        <v>96</v>
      </c>
      <c r="I190" s="65">
        <v>1</v>
      </c>
      <c r="J190" s="65">
        <v>84661</v>
      </c>
      <c r="K190" s="8">
        <v>25.423999999999999</v>
      </c>
      <c r="L190" s="65"/>
      <c r="M190" s="65">
        <v>1.8425914914590857</v>
      </c>
      <c r="N190" s="65"/>
      <c r="O190" s="65">
        <v>26.533317477010836</v>
      </c>
      <c r="P190" s="65">
        <f t="shared" si="6"/>
        <v>3190.7431128185353</v>
      </c>
      <c r="Q190" s="8">
        <f t="shared" si="7"/>
        <v>0.95819152738921631</v>
      </c>
      <c r="R190" s="8">
        <f t="shared" si="8"/>
        <v>0.62681323105115305</v>
      </c>
    </row>
    <row r="191" spans="1:18" x14ac:dyDescent="0.3">
      <c r="A191" s="64" t="s">
        <v>379</v>
      </c>
      <c r="B191" s="64" t="s">
        <v>125</v>
      </c>
      <c r="C191" s="65" t="s">
        <v>246</v>
      </c>
      <c r="D191" s="64" t="s">
        <v>111</v>
      </c>
      <c r="E191" s="65"/>
      <c r="F191" s="65">
        <v>1748</v>
      </c>
      <c r="G191" s="65" t="s">
        <v>51</v>
      </c>
      <c r="H191" s="65" t="s">
        <v>96</v>
      </c>
      <c r="I191" s="65">
        <v>1</v>
      </c>
      <c r="J191" s="65">
        <v>84661</v>
      </c>
      <c r="K191" s="8">
        <v>25.423999999999999</v>
      </c>
      <c r="L191" s="65"/>
      <c r="M191" s="65">
        <v>2.0202636041438029</v>
      </c>
      <c r="N191" s="65"/>
      <c r="O191" s="65">
        <v>29.091795899670757</v>
      </c>
      <c r="P191" s="65">
        <f t="shared" si="6"/>
        <v>2910.1331623517317</v>
      </c>
      <c r="Q191" s="8">
        <f t="shared" si="7"/>
        <v>0.8739233592755864</v>
      </c>
      <c r="R191" s="8">
        <f t="shared" si="8"/>
        <v>0.68725377445744218</v>
      </c>
    </row>
    <row r="192" spans="1:18" x14ac:dyDescent="0.3">
      <c r="A192" s="64" t="s">
        <v>379</v>
      </c>
      <c r="B192" s="64" t="s">
        <v>125</v>
      </c>
      <c r="C192" s="65" t="s">
        <v>246</v>
      </c>
      <c r="D192" s="64" t="s">
        <v>111</v>
      </c>
      <c r="E192" s="65"/>
      <c r="F192" s="65">
        <v>1749</v>
      </c>
      <c r="G192" s="65" t="s">
        <v>51</v>
      </c>
      <c r="H192" s="65" t="s">
        <v>96</v>
      </c>
      <c r="I192" s="65">
        <v>1</v>
      </c>
      <c r="J192" s="65">
        <v>84661</v>
      </c>
      <c r="K192" s="8">
        <v>25.423999999999999</v>
      </c>
      <c r="L192" s="65"/>
      <c r="M192" s="65">
        <v>2.2715263354300181</v>
      </c>
      <c r="N192" s="65"/>
      <c r="O192" s="65">
        <v>32.709979230192261</v>
      </c>
      <c r="P192" s="65">
        <f t="shared" si="6"/>
        <v>2588.23154255798</v>
      </c>
      <c r="Q192" s="8">
        <f t="shared" si="7"/>
        <v>0.77725515571507642</v>
      </c>
      <c r="R192" s="8">
        <f t="shared" si="8"/>
        <v>0.77272839277098693</v>
      </c>
    </row>
    <row r="193" spans="1:18" x14ac:dyDescent="0.3">
      <c r="A193" s="64" t="s">
        <v>379</v>
      </c>
      <c r="B193" s="64" t="s">
        <v>125</v>
      </c>
      <c r="C193" s="65" t="s">
        <v>246</v>
      </c>
      <c r="D193" s="64" t="s">
        <v>111</v>
      </c>
      <c r="E193" s="65"/>
      <c r="F193" s="65">
        <v>1750</v>
      </c>
      <c r="G193" s="65" t="s">
        <v>51</v>
      </c>
      <c r="H193" s="65" t="s">
        <v>96</v>
      </c>
      <c r="I193" s="65">
        <v>1</v>
      </c>
      <c r="J193" s="65">
        <v>84661</v>
      </c>
      <c r="K193" s="8">
        <v>25.423999999999999</v>
      </c>
      <c r="L193" s="65"/>
      <c r="M193" s="65">
        <v>2.3310551053663526</v>
      </c>
      <c r="N193" s="65"/>
      <c r="O193" s="65">
        <v>33.567193517275477</v>
      </c>
      <c r="P193" s="65">
        <f t="shared" si="6"/>
        <v>2522.1351900160766</v>
      </c>
      <c r="Q193" s="8">
        <f t="shared" si="7"/>
        <v>0.75740618550417227</v>
      </c>
      <c r="R193" s="8">
        <f t="shared" si="8"/>
        <v>0.79297890450799013</v>
      </c>
    </row>
    <row r="194" spans="1:18" x14ac:dyDescent="0.3">
      <c r="A194" s="64" t="s">
        <v>379</v>
      </c>
      <c r="B194" s="64" t="s">
        <v>125</v>
      </c>
      <c r="C194" s="65" t="s">
        <v>246</v>
      </c>
      <c r="D194" s="64" t="s">
        <v>111</v>
      </c>
      <c r="E194" s="65"/>
      <c r="F194" s="65">
        <v>1751</v>
      </c>
      <c r="G194" s="65" t="s">
        <v>51</v>
      </c>
      <c r="H194" s="65" t="s">
        <v>96</v>
      </c>
      <c r="I194" s="65">
        <v>1</v>
      </c>
      <c r="J194" s="65">
        <v>84661</v>
      </c>
      <c r="K194" s="8">
        <v>25.423999999999999</v>
      </c>
      <c r="L194" s="65"/>
      <c r="M194" s="65">
        <v>2.5998584467821342</v>
      </c>
      <c r="N194" s="65"/>
      <c r="O194" s="65">
        <v>37.437961633662731</v>
      </c>
      <c r="P194" s="65">
        <f t="shared" si="6"/>
        <v>2261.3677749986309</v>
      </c>
      <c r="Q194" s="8">
        <f t="shared" si="7"/>
        <v>0.67909680149732687</v>
      </c>
      <c r="R194" s="8">
        <f t="shared" si="8"/>
        <v>0.88442049193046923</v>
      </c>
    </row>
    <row r="195" spans="1:18" x14ac:dyDescent="0.3">
      <c r="A195" s="64" t="s">
        <v>379</v>
      </c>
      <c r="B195" s="64" t="s">
        <v>125</v>
      </c>
      <c r="C195" s="65" t="s">
        <v>246</v>
      </c>
      <c r="D195" s="64" t="s">
        <v>111</v>
      </c>
      <c r="E195" s="65"/>
      <c r="F195" s="65">
        <v>1752</v>
      </c>
      <c r="G195" s="65" t="s">
        <v>51</v>
      </c>
      <c r="H195" s="65" t="s">
        <v>96</v>
      </c>
      <c r="I195" s="65">
        <v>1</v>
      </c>
      <c r="J195" s="65">
        <v>84661</v>
      </c>
      <c r="K195" s="8">
        <v>25.423999999999999</v>
      </c>
      <c r="L195" s="65"/>
      <c r="M195" s="65">
        <v>2.5148118761037237</v>
      </c>
      <c r="N195" s="65"/>
      <c r="O195" s="65">
        <v>36.213291015893617</v>
      </c>
      <c r="P195" s="65">
        <f t="shared" ref="P195:P258" si="9">SUM(J195/O195)</f>
        <v>2337.8433062834088</v>
      </c>
      <c r="Q195" s="8">
        <f t="shared" ref="Q195:Q258" si="10">SUM(K195/O195)</f>
        <v>0.70206267607221018</v>
      </c>
      <c r="R195" s="8">
        <f t="shared" ref="R195:R258" si="11">SUM(O195/J195)*2000</f>
        <v>0.85548932840135639</v>
      </c>
    </row>
    <row r="196" spans="1:18" x14ac:dyDescent="0.3">
      <c r="A196" s="64" t="s">
        <v>379</v>
      </c>
      <c r="B196" s="64" t="s">
        <v>125</v>
      </c>
      <c r="C196" s="65" t="s">
        <v>246</v>
      </c>
      <c r="D196" s="64" t="s">
        <v>111</v>
      </c>
      <c r="E196" s="65"/>
      <c r="F196" s="65">
        <v>1753</v>
      </c>
      <c r="G196" s="65" t="s">
        <v>51</v>
      </c>
      <c r="H196" s="65" t="s">
        <v>96</v>
      </c>
      <c r="I196" s="65">
        <v>1</v>
      </c>
      <c r="J196" s="65">
        <v>84661</v>
      </c>
      <c r="K196" s="8">
        <v>25.423999999999999</v>
      </c>
      <c r="L196" s="65"/>
      <c r="M196" s="65">
        <v>2.3606405459835167</v>
      </c>
      <c r="N196" s="65"/>
      <c r="O196" s="65">
        <v>33.993223862162644</v>
      </c>
      <c r="P196" s="65">
        <f t="shared" si="9"/>
        <v>2490.5257689970063</v>
      </c>
      <c r="Q196" s="8">
        <f t="shared" si="10"/>
        <v>0.74791376372804341</v>
      </c>
      <c r="R196" s="8">
        <f t="shared" si="11"/>
        <v>0.80304328704273853</v>
      </c>
    </row>
    <row r="197" spans="1:18" x14ac:dyDescent="0.3">
      <c r="A197" s="64" t="s">
        <v>379</v>
      </c>
      <c r="B197" s="64" t="s">
        <v>125</v>
      </c>
      <c r="C197" s="65" t="s">
        <v>246</v>
      </c>
      <c r="D197" s="64" t="s">
        <v>111</v>
      </c>
      <c r="E197" s="65"/>
      <c r="F197" s="65">
        <v>1754</v>
      </c>
      <c r="G197" s="65" t="s">
        <v>51</v>
      </c>
      <c r="H197" s="65" t="s">
        <v>96</v>
      </c>
      <c r="I197" s="65">
        <v>1</v>
      </c>
      <c r="J197" s="65">
        <v>84661</v>
      </c>
      <c r="K197" s="8">
        <v>25.423999999999999</v>
      </c>
      <c r="L197" s="65"/>
      <c r="M197" s="65">
        <v>2.4521740538599039</v>
      </c>
      <c r="N197" s="65"/>
      <c r="O197" s="65">
        <v>35.31130637558261</v>
      </c>
      <c r="P197" s="65">
        <f t="shared" si="9"/>
        <v>2397.5606877728596</v>
      </c>
      <c r="Q197" s="8">
        <f t="shared" si="10"/>
        <v>0.71999601854380624</v>
      </c>
      <c r="R197" s="8">
        <f t="shared" si="11"/>
        <v>0.83418117847846385</v>
      </c>
    </row>
    <row r="198" spans="1:18" x14ac:dyDescent="0.3">
      <c r="A198" s="64" t="s">
        <v>379</v>
      </c>
      <c r="B198" s="64" t="s">
        <v>125</v>
      </c>
      <c r="C198" s="65" t="s">
        <v>246</v>
      </c>
      <c r="D198" s="64" t="s">
        <v>111</v>
      </c>
      <c r="E198" s="65"/>
      <c r="F198" s="65">
        <v>1755</v>
      </c>
      <c r="G198" s="65" t="s">
        <v>51</v>
      </c>
      <c r="H198" s="65" t="s">
        <v>96</v>
      </c>
      <c r="I198" s="65">
        <v>1</v>
      </c>
      <c r="J198" s="65">
        <v>84661</v>
      </c>
      <c r="K198" s="8">
        <v>25.423999999999999</v>
      </c>
      <c r="L198" s="65"/>
      <c r="M198" s="65">
        <v>2.2359339153417612</v>
      </c>
      <c r="N198" s="65"/>
      <c r="O198" s="65">
        <v>32.197448380921365</v>
      </c>
      <c r="P198" s="65">
        <f t="shared" si="9"/>
        <v>2629.4319661108912</v>
      </c>
      <c r="Q198" s="8">
        <f t="shared" si="10"/>
        <v>0.78962778973084768</v>
      </c>
      <c r="R198" s="8">
        <f t="shared" si="11"/>
        <v>0.76062055446832344</v>
      </c>
    </row>
    <row r="199" spans="1:18" x14ac:dyDescent="0.3">
      <c r="A199" s="64" t="s">
        <v>379</v>
      </c>
      <c r="B199" s="64" t="s">
        <v>125</v>
      </c>
      <c r="C199" s="65" t="s">
        <v>246</v>
      </c>
      <c r="D199" s="64" t="s">
        <v>111</v>
      </c>
      <c r="E199" s="65"/>
      <c r="F199" s="65">
        <v>1756</v>
      </c>
      <c r="G199" s="65" t="s">
        <v>51</v>
      </c>
      <c r="H199" s="65" t="s">
        <v>96</v>
      </c>
      <c r="I199" s="65">
        <v>1</v>
      </c>
      <c r="J199" s="65">
        <v>84661</v>
      </c>
      <c r="K199" s="8">
        <v>25.423999999999999</v>
      </c>
      <c r="L199" s="65"/>
      <c r="M199" s="65">
        <v>2.5253584170492758</v>
      </c>
      <c r="N199" s="65"/>
      <c r="O199" s="65">
        <v>36.365161205509573</v>
      </c>
      <c r="P199" s="65">
        <f t="shared" si="9"/>
        <v>2328.0798762738132</v>
      </c>
      <c r="Q199" s="8">
        <f t="shared" si="10"/>
        <v>0.69913068324713179</v>
      </c>
      <c r="R199" s="8">
        <f t="shared" si="11"/>
        <v>0.85907705331875528</v>
      </c>
    </row>
    <row r="200" spans="1:18" x14ac:dyDescent="0.3">
      <c r="A200" s="64" t="s">
        <v>379</v>
      </c>
      <c r="B200" s="64" t="s">
        <v>125</v>
      </c>
      <c r="C200" s="65" t="s">
        <v>246</v>
      </c>
      <c r="D200" s="64" t="s">
        <v>111</v>
      </c>
      <c r="E200" s="65"/>
      <c r="F200" s="65">
        <v>1757</v>
      </c>
      <c r="G200" s="65" t="s">
        <v>51</v>
      </c>
      <c r="H200" s="65" t="s">
        <v>96</v>
      </c>
      <c r="I200" s="65">
        <v>1</v>
      </c>
      <c r="J200" s="65">
        <v>84661</v>
      </c>
      <c r="K200" s="8">
        <v>25.423999999999999</v>
      </c>
      <c r="L200" s="65"/>
      <c r="M200" s="65">
        <v>3.318570108686218</v>
      </c>
      <c r="N200" s="65"/>
      <c r="O200" s="65">
        <v>47.787409565081539</v>
      </c>
      <c r="P200" s="65">
        <f t="shared" si="9"/>
        <v>1771.6172684501851</v>
      </c>
      <c r="Q200" s="8">
        <f t="shared" si="10"/>
        <v>0.53202297909400431</v>
      </c>
      <c r="R200" s="8">
        <f t="shared" si="11"/>
        <v>1.1289120035218467</v>
      </c>
    </row>
    <row r="201" spans="1:18" x14ac:dyDescent="0.3">
      <c r="A201" s="64" t="s">
        <v>379</v>
      </c>
      <c r="B201" s="64" t="s">
        <v>125</v>
      </c>
      <c r="C201" s="65" t="s">
        <v>246</v>
      </c>
      <c r="D201" s="64" t="s">
        <v>111</v>
      </c>
      <c r="E201" s="65"/>
      <c r="F201" s="65">
        <v>1758</v>
      </c>
      <c r="G201" s="65" t="s">
        <v>51</v>
      </c>
      <c r="H201" s="65" t="s">
        <v>96</v>
      </c>
      <c r="I201" s="65">
        <v>1</v>
      </c>
      <c r="J201" s="65">
        <v>84661</v>
      </c>
      <c r="K201" s="8">
        <v>25.423999999999999</v>
      </c>
      <c r="L201" s="65"/>
      <c r="M201" s="65">
        <v>2.9651629832660267</v>
      </c>
      <c r="N201" s="65"/>
      <c r="O201" s="65">
        <v>42.698346959030786</v>
      </c>
      <c r="P201" s="65">
        <f t="shared" si="9"/>
        <v>1982.7699672128415</v>
      </c>
      <c r="Q201" s="8">
        <f t="shared" si="10"/>
        <v>0.59543288700132624</v>
      </c>
      <c r="R201" s="8">
        <f t="shared" si="11"/>
        <v>1.0086898798509536</v>
      </c>
    </row>
    <row r="202" spans="1:18" x14ac:dyDescent="0.3">
      <c r="A202" s="64" t="s">
        <v>379</v>
      </c>
      <c r="B202" s="64" t="s">
        <v>125</v>
      </c>
      <c r="C202" s="65" t="s">
        <v>246</v>
      </c>
      <c r="D202" s="64" t="s">
        <v>111</v>
      </c>
      <c r="E202" s="65"/>
      <c r="F202" s="65">
        <v>1759</v>
      </c>
      <c r="G202" s="65" t="s">
        <v>51</v>
      </c>
      <c r="H202" s="65" t="s">
        <v>96</v>
      </c>
      <c r="I202" s="65">
        <v>1</v>
      </c>
      <c r="J202" s="65">
        <v>84661</v>
      </c>
      <c r="K202" s="8">
        <v>25.423999999999999</v>
      </c>
      <c r="L202" s="65"/>
      <c r="M202" s="65">
        <v>2.2465349344067964</v>
      </c>
      <c r="N202" s="65"/>
      <c r="O202" s="65">
        <v>32.350103055457872</v>
      </c>
      <c r="P202" s="65">
        <f t="shared" si="9"/>
        <v>2617.0241205991033</v>
      </c>
      <c r="Q202" s="8">
        <f t="shared" si="10"/>
        <v>0.78590166950675755</v>
      </c>
      <c r="R202" s="8">
        <f t="shared" si="11"/>
        <v>0.7642268117659341</v>
      </c>
    </row>
    <row r="203" spans="1:18" x14ac:dyDescent="0.3">
      <c r="A203" s="64" t="s">
        <v>379</v>
      </c>
      <c r="B203" s="64" t="s">
        <v>125</v>
      </c>
      <c r="C203" s="65" t="s">
        <v>246</v>
      </c>
      <c r="D203" s="64" t="s">
        <v>111</v>
      </c>
      <c r="E203" s="65"/>
      <c r="F203" s="65">
        <v>1760</v>
      </c>
      <c r="G203" s="65" t="s">
        <v>51</v>
      </c>
      <c r="H203" s="65" t="s">
        <v>96</v>
      </c>
      <c r="I203" s="65">
        <v>1</v>
      </c>
      <c r="J203" s="65">
        <v>84661</v>
      </c>
      <c r="K203" s="8">
        <v>25.423999999999999</v>
      </c>
      <c r="L203" s="65"/>
      <c r="M203" s="65">
        <v>2.3342251628206925</v>
      </c>
      <c r="N203" s="65"/>
      <c r="O203" s="65">
        <v>33.612842344617974</v>
      </c>
      <c r="P203" s="65">
        <f t="shared" si="9"/>
        <v>2518.7099362799281</v>
      </c>
      <c r="Q203" s="8">
        <f t="shared" si="10"/>
        <v>0.75637756960088931</v>
      </c>
      <c r="R203" s="8">
        <f t="shared" si="11"/>
        <v>0.79405729543988324</v>
      </c>
    </row>
    <row r="204" spans="1:18" x14ac:dyDescent="0.3">
      <c r="A204" s="64" t="s">
        <v>379</v>
      </c>
      <c r="B204" s="64" t="s">
        <v>125</v>
      </c>
      <c r="C204" s="65" t="s">
        <v>246</v>
      </c>
      <c r="D204" s="64" t="s">
        <v>111</v>
      </c>
      <c r="E204" s="65"/>
      <c r="F204" s="65">
        <v>1761</v>
      </c>
      <c r="G204" s="65" t="s">
        <v>51</v>
      </c>
      <c r="H204" s="65" t="s">
        <v>96</v>
      </c>
      <c r="I204" s="65">
        <v>1</v>
      </c>
      <c r="J204" s="65">
        <v>84661</v>
      </c>
      <c r="K204" s="8">
        <v>25.423999999999999</v>
      </c>
      <c r="L204" s="65"/>
      <c r="M204" s="65">
        <v>2.3130245566747196</v>
      </c>
      <c r="N204" s="65"/>
      <c r="O204" s="65">
        <v>33.30755361611596</v>
      </c>
      <c r="P204" s="65">
        <f t="shared" si="9"/>
        <v>2541.7958033110099</v>
      </c>
      <c r="Q204" s="8">
        <f t="shared" si="10"/>
        <v>0.76331033773968082</v>
      </c>
      <c r="R204" s="8">
        <f t="shared" si="11"/>
        <v>0.78684526797736765</v>
      </c>
    </row>
    <row r="205" spans="1:18" x14ac:dyDescent="0.3">
      <c r="A205" s="64" t="s">
        <v>379</v>
      </c>
      <c r="B205" s="64" t="s">
        <v>125</v>
      </c>
      <c r="C205" s="65" t="s">
        <v>246</v>
      </c>
      <c r="D205" s="64" t="s">
        <v>111</v>
      </c>
      <c r="E205" s="65"/>
      <c r="F205" s="65">
        <v>1762</v>
      </c>
      <c r="G205" s="65" t="s">
        <v>51</v>
      </c>
      <c r="H205" s="65" t="s">
        <v>96</v>
      </c>
      <c r="I205" s="65">
        <v>1</v>
      </c>
      <c r="J205" s="65">
        <v>84661</v>
      </c>
      <c r="K205" s="8">
        <v>25.423999999999999</v>
      </c>
      <c r="L205" s="65"/>
      <c r="M205" s="65">
        <v>2.55892948215403</v>
      </c>
      <c r="N205" s="65"/>
      <c r="O205" s="65">
        <v>36.848584543018035</v>
      </c>
      <c r="P205" s="65">
        <f t="shared" si="9"/>
        <v>2297.5373694792661</v>
      </c>
      <c r="Q205" s="8">
        <f t="shared" si="10"/>
        <v>0.68995865961470881</v>
      </c>
      <c r="R205" s="8">
        <f t="shared" si="11"/>
        <v>0.87049726658126025</v>
      </c>
    </row>
    <row r="206" spans="1:18" x14ac:dyDescent="0.3">
      <c r="A206" s="64" t="s">
        <v>379</v>
      </c>
      <c r="B206" s="64" t="s">
        <v>125</v>
      </c>
      <c r="C206" s="65" t="s">
        <v>246</v>
      </c>
      <c r="D206" s="64" t="s">
        <v>111</v>
      </c>
      <c r="E206" s="65"/>
      <c r="F206" s="65">
        <v>1763</v>
      </c>
      <c r="G206" s="65" t="s">
        <v>51</v>
      </c>
      <c r="H206" s="65" t="s">
        <v>96</v>
      </c>
      <c r="I206" s="65">
        <v>1</v>
      </c>
      <c r="J206" s="65">
        <v>84661</v>
      </c>
      <c r="K206" s="8">
        <v>25.423999999999999</v>
      </c>
      <c r="L206" s="65"/>
      <c r="M206" s="65">
        <v>3.2504842979698378</v>
      </c>
      <c r="N206" s="65"/>
      <c r="O206" s="65">
        <v>46.806973890765669</v>
      </c>
      <c r="P206" s="65">
        <f t="shared" si="9"/>
        <v>1808.7261995952781</v>
      </c>
      <c r="Q206" s="8">
        <f t="shared" si="10"/>
        <v>0.54316692335916594</v>
      </c>
      <c r="R206" s="8">
        <f t="shared" si="11"/>
        <v>1.1057505555277087</v>
      </c>
    </row>
    <row r="207" spans="1:18" x14ac:dyDescent="0.3">
      <c r="A207" s="64" t="s">
        <v>379</v>
      </c>
      <c r="B207" s="64" t="s">
        <v>125</v>
      </c>
      <c r="C207" s="65" t="s">
        <v>246</v>
      </c>
      <c r="D207" s="64" t="s">
        <v>111</v>
      </c>
      <c r="E207" s="65"/>
      <c r="F207" s="65">
        <v>1764</v>
      </c>
      <c r="G207" s="65" t="s">
        <v>51</v>
      </c>
      <c r="H207" s="65" t="s">
        <v>96</v>
      </c>
      <c r="I207" s="65">
        <v>1</v>
      </c>
      <c r="J207" s="65">
        <v>84661</v>
      </c>
      <c r="K207" s="8">
        <v>25.423999999999999</v>
      </c>
      <c r="L207" s="65"/>
      <c r="M207" s="65">
        <v>3.0165536371689963</v>
      </c>
      <c r="N207" s="65"/>
      <c r="O207" s="65">
        <v>43.438372375233541</v>
      </c>
      <c r="P207" s="65">
        <f t="shared" si="9"/>
        <v>1948.9910733457777</v>
      </c>
      <c r="Q207" s="8">
        <f t="shared" si="10"/>
        <v>0.58528896479775872</v>
      </c>
      <c r="R207" s="8">
        <f t="shared" si="11"/>
        <v>1.02617196525516</v>
      </c>
    </row>
    <row r="208" spans="1:18" x14ac:dyDescent="0.3">
      <c r="A208" s="64" t="s">
        <v>379</v>
      </c>
      <c r="B208" s="64" t="s">
        <v>125</v>
      </c>
      <c r="C208" s="65" t="s">
        <v>246</v>
      </c>
      <c r="D208" s="64" t="s">
        <v>111</v>
      </c>
      <c r="E208" s="65"/>
      <c r="F208" s="65">
        <v>1765</v>
      </c>
      <c r="G208" s="65" t="s">
        <v>51</v>
      </c>
      <c r="H208" s="65" t="s">
        <v>96</v>
      </c>
      <c r="I208" s="65">
        <v>1</v>
      </c>
      <c r="J208" s="65">
        <v>84661</v>
      </c>
      <c r="K208" s="8">
        <v>25.423999999999999</v>
      </c>
      <c r="L208" s="65"/>
      <c r="M208" s="65">
        <v>2.9340068077071</v>
      </c>
      <c r="N208" s="65"/>
      <c r="O208" s="65">
        <v>42.249698030982238</v>
      </c>
      <c r="P208" s="65">
        <f t="shared" si="9"/>
        <v>2003.8249726167751</v>
      </c>
      <c r="Q208" s="8">
        <f t="shared" si="10"/>
        <v>0.60175578015625719</v>
      </c>
      <c r="R208" s="8">
        <f t="shared" si="11"/>
        <v>0.99809116431372735</v>
      </c>
    </row>
    <row r="209" spans="1:18" x14ac:dyDescent="0.3">
      <c r="A209" s="64" t="s">
        <v>379</v>
      </c>
      <c r="B209" s="64" t="s">
        <v>125</v>
      </c>
      <c r="C209" s="65" t="s">
        <v>246</v>
      </c>
      <c r="D209" s="64" t="s">
        <v>111</v>
      </c>
      <c r="E209" s="65"/>
      <c r="F209" s="65">
        <v>1766</v>
      </c>
      <c r="G209" s="65" t="s">
        <v>51</v>
      </c>
      <c r="H209" s="65" t="s">
        <v>96</v>
      </c>
      <c r="I209" s="65">
        <v>1</v>
      </c>
      <c r="J209" s="65">
        <v>84661</v>
      </c>
      <c r="K209" s="8">
        <v>25.423999999999999</v>
      </c>
      <c r="L209" s="65"/>
      <c r="M209" s="65">
        <v>3.311250789388378</v>
      </c>
      <c r="N209" s="65"/>
      <c r="O209" s="65">
        <v>47.682011367192644</v>
      </c>
      <c r="P209" s="65">
        <f t="shared" si="9"/>
        <v>1775.5333211100769</v>
      </c>
      <c r="Q209" s="8">
        <f t="shared" si="10"/>
        <v>0.53319898366311047</v>
      </c>
      <c r="R209" s="8">
        <f t="shared" si="11"/>
        <v>1.1264221156658354</v>
      </c>
    </row>
    <row r="210" spans="1:18" x14ac:dyDescent="0.3">
      <c r="A210" s="64" t="s">
        <v>379</v>
      </c>
      <c r="B210" s="64" t="s">
        <v>125</v>
      </c>
      <c r="C210" s="65" t="s">
        <v>246</v>
      </c>
      <c r="D210" s="64" t="s">
        <v>111</v>
      </c>
      <c r="E210" s="65"/>
      <c r="F210" s="65">
        <v>1767</v>
      </c>
      <c r="G210" s="65" t="s">
        <v>51</v>
      </c>
      <c r="H210" s="65" t="s">
        <v>96</v>
      </c>
      <c r="I210" s="65">
        <v>1</v>
      </c>
      <c r="J210" s="65">
        <v>84661</v>
      </c>
      <c r="K210" s="8">
        <v>25.423999999999999</v>
      </c>
      <c r="L210" s="65"/>
      <c r="M210" s="65">
        <v>3.0392142147020667</v>
      </c>
      <c r="N210" s="65"/>
      <c r="O210" s="65">
        <v>43.764684691709753</v>
      </c>
      <c r="P210" s="65">
        <f t="shared" si="9"/>
        <v>1934.4592699884604</v>
      </c>
      <c r="Q210" s="8">
        <f t="shared" si="10"/>
        <v>0.58092501246366823</v>
      </c>
      <c r="R210" s="8">
        <f t="shared" si="11"/>
        <v>1.0338806461466261</v>
      </c>
    </row>
    <row r="211" spans="1:18" x14ac:dyDescent="0.3">
      <c r="A211" s="64" t="s">
        <v>379</v>
      </c>
      <c r="B211" s="64" t="s">
        <v>125</v>
      </c>
      <c r="C211" s="65" t="s">
        <v>246</v>
      </c>
      <c r="D211" s="64" t="s">
        <v>111</v>
      </c>
      <c r="E211" s="65"/>
      <c r="F211" s="65">
        <v>1768</v>
      </c>
      <c r="G211" s="65" t="s">
        <v>51</v>
      </c>
      <c r="H211" s="65" t="s">
        <v>96</v>
      </c>
      <c r="I211" s="65">
        <v>1</v>
      </c>
      <c r="J211" s="65">
        <v>84661</v>
      </c>
      <c r="K211" s="8">
        <v>25.423999999999999</v>
      </c>
      <c r="L211" s="65"/>
      <c r="M211" s="65">
        <v>2.6999844129172268</v>
      </c>
      <c r="N211" s="65"/>
      <c r="O211" s="65">
        <v>38.879775546008069</v>
      </c>
      <c r="P211" s="65">
        <f t="shared" si="9"/>
        <v>2177.5074267035593</v>
      </c>
      <c r="Q211" s="8">
        <f t="shared" si="10"/>
        <v>0.6539132400575387</v>
      </c>
      <c r="R211" s="8">
        <f t="shared" si="11"/>
        <v>0.91848136795001412</v>
      </c>
    </row>
    <row r="212" spans="1:18" x14ac:dyDescent="0.3">
      <c r="A212" s="64" t="s">
        <v>379</v>
      </c>
      <c r="B212" s="64" t="s">
        <v>125</v>
      </c>
      <c r="C212" s="65" t="s">
        <v>246</v>
      </c>
      <c r="D212" s="64" t="s">
        <v>111</v>
      </c>
      <c r="E212" s="65"/>
      <c r="F212" s="65">
        <v>1769</v>
      </c>
      <c r="G212" s="65" t="s">
        <v>51</v>
      </c>
      <c r="H212" s="65" t="s">
        <v>96</v>
      </c>
      <c r="I212" s="65">
        <v>1</v>
      </c>
      <c r="J212" s="65">
        <v>84661</v>
      </c>
      <c r="K212" s="8">
        <v>25.423999999999999</v>
      </c>
      <c r="L212" s="65"/>
      <c r="M212" s="65">
        <v>2.8895101803745611</v>
      </c>
      <c r="N212" s="65"/>
      <c r="O212" s="65">
        <v>41.608946597393675</v>
      </c>
      <c r="P212" s="65">
        <f t="shared" si="9"/>
        <v>2034.6826085066773</v>
      </c>
      <c r="Q212" s="8">
        <f t="shared" si="10"/>
        <v>0.61102243817901702</v>
      </c>
      <c r="R212" s="8">
        <f t="shared" si="11"/>
        <v>0.98295429057992867</v>
      </c>
    </row>
    <row r="213" spans="1:18" x14ac:dyDescent="0.3">
      <c r="A213" s="64" t="s">
        <v>379</v>
      </c>
      <c r="B213" s="64" t="s">
        <v>125</v>
      </c>
      <c r="C213" s="65" t="s">
        <v>246</v>
      </c>
      <c r="D213" s="64" t="s">
        <v>111</v>
      </c>
      <c r="E213" s="65"/>
      <c r="F213" s="65">
        <v>1770</v>
      </c>
      <c r="G213" s="65" t="s">
        <v>51</v>
      </c>
      <c r="H213" s="65" t="s">
        <v>96</v>
      </c>
      <c r="I213" s="65">
        <v>1</v>
      </c>
      <c r="J213" s="65">
        <v>84661</v>
      </c>
      <c r="K213" s="8">
        <v>25.423999999999999</v>
      </c>
      <c r="L213" s="65"/>
      <c r="M213" s="65">
        <v>2.7482572953029671</v>
      </c>
      <c r="N213" s="65"/>
      <c r="O213" s="65">
        <v>39.57490505236273</v>
      </c>
      <c r="P213" s="65">
        <f t="shared" si="9"/>
        <v>2139.2597123854757</v>
      </c>
      <c r="Q213" s="8">
        <f t="shared" si="10"/>
        <v>0.64242731514733264</v>
      </c>
      <c r="R213" s="8">
        <f t="shared" si="11"/>
        <v>0.93490284906539567</v>
      </c>
    </row>
    <row r="214" spans="1:18" x14ac:dyDescent="0.3">
      <c r="A214" s="64" t="s">
        <v>379</v>
      </c>
      <c r="B214" s="64" t="s">
        <v>125</v>
      </c>
      <c r="C214" s="65" t="s">
        <v>246</v>
      </c>
      <c r="D214" s="64" t="s">
        <v>111</v>
      </c>
      <c r="E214" s="65"/>
      <c r="F214" s="65">
        <v>1771</v>
      </c>
      <c r="G214" s="65" t="s">
        <v>51</v>
      </c>
      <c r="H214" s="65" t="s">
        <v>96</v>
      </c>
      <c r="I214" s="65">
        <v>1</v>
      </c>
      <c r="J214" s="65">
        <v>84661</v>
      </c>
      <c r="K214" s="8">
        <v>25.423999999999999</v>
      </c>
      <c r="L214" s="65"/>
      <c r="M214" s="65">
        <v>3.1565826419589995</v>
      </c>
      <c r="N214" s="65"/>
      <c r="O214" s="65">
        <v>45.454790044209588</v>
      </c>
      <c r="P214" s="65">
        <f t="shared" si="9"/>
        <v>1862.5319777664406</v>
      </c>
      <c r="Q214" s="8">
        <f t="shared" si="10"/>
        <v>0.55932499028754668</v>
      </c>
      <c r="R214" s="8">
        <f t="shared" si="11"/>
        <v>1.0738070668716313</v>
      </c>
    </row>
    <row r="215" spans="1:18" x14ac:dyDescent="0.3">
      <c r="A215" s="64" t="s">
        <v>379</v>
      </c>
      <c r="B215" s="64" t="s">
        <v>125</v>
      </c>
      <c r="C215" s="65" t="s">
        <v>246</v>
      </c>
      <c r="D215" s="64" t="s">
        <v>111</v>
      </c>
      <c r="E215" s="65"/>
      <c r="F215" s="65">
        <v>1772</v>
      </c>
      <c r="G215" s="65" t="s">
        <v>51</v>
      </c>
      <c r="H215" s="65" t="s">
        <v>96</v>
      </c>
      <c r="I215" s="65">
        <v>1</v>
      </c>
      <c r="J215" s="65">
        <v>84661</v>
      </c>
      <c r="K215" s="8">
        <v>25.423999999999999</v>
      </c>
      <c r="L215" s="65"/>
      <c r="M215" s="65">
        <v>3.5228735288280184</v>
      </c>
      <c r="N215" s="65"/>
      <c r="O215" s="65">
        <v>50.729378815123461</v>
      </c>
      <c r="P215" s="65">
        <f t="shared" si="9"/>
        <v>1668.8751563179171</v>
      </c>
      <c r="Q215" s="8">
        <f t="shared" si="10"/>
        <v>0.50116915668639306</v>
      </c>
      <c r="R215" s="8">
        <f t="shared" si="11"/>
        <v>1.1984119917110232</v>
      </c>
    </row>
    <row r="216" spans="1:18" x14ac:dyDescent="0.3">
      <c r="A216" s="64" t="s">
        <v>379</v>
      </c>
      <c r="B216" s="64" t="s">
        <v>125</v>
      </c>
      <c r="C216" s="65" t="s">
        <v>246</v>
      </c>
      <c r="D216" s="64" t="s">
        <v>111</v>
      </c>
      <c r="E216" s="65"/>
      <c r="F216" s="65">
        <v>1773</v>
      </c>
      <c r="G216" s="65" t="s">
        <v>51</v>
      </c>
      <c r="H216" s="65" t="s">
        <v>96</v>
      </c>
      <c r="I216" s="65">
        <v>1</v>
      </c>
      <c r="J216" s="65">
        <v>84661</v>
      </c>
      <c r="K216" s="8">
        <v>25.423999999999999</v>
      </c>
      <c r="L216" s="65"/>
      <c r="M216" s="65">
        <v>3.5508322051491796</v>
      </c>
      <c r="N216" s="65"/>
      <c r="O216" s="65">
        <v>51.131983754148187</v>
      </c>
      <c r="P216" s="65">
        <f t="shared" si="9"/>
        <v>1655.7347042717015</v>
      </c>
      <c r="Q216" s="8">
        <f t="shared" si="10"/>
        <v>0.49722303210927982</v>
      </c>
      <c r="R216" s="8">
        <f t="shared" si="11"/>
        <v>1.2079229811636572</v>
      </c>
    </row>
    <row r="217" spans="1:18" x14ac:dyDescent="0.3">
      <c r="A217" s="64" t="s">
        <v>379</v>
      </c>
      <c r="B217" s="64" t="s">
        <v>125</v>
      </c>
      <c r="C217" s="65" t="s">
        <v>246</v>
      </c>
      <c r="D217" s="64" t="s">
        <v>111</v>
      </c>
      <c r="E217" s="65"/>
      <c r="F217" s="65">
        <v>1774</v>
      </c>
      <c r="G217" s="65" t="s">
        <v>51</v>
      </c>
      <c r="H217" s="65" t="s">
        <v>96</v>
      </c>
      <c r="I217" s="65">
        <v>1</v>
      </c>
      <c r="J217" s="65">
        <v>84661</v>
      </c>
      <c r="K217" s="8">
        <v>25.423999999999999</v>
      </c>
      <c r="L217" s="65"/>
      <c r="M217" s="65">
        <v>4.0027915291468519</v>
      </c>
      <c r="N217" s="65"/>
      <c r="O217" s="65">
        <v>57.640198019714667</v>
      </c>
      <c r="P217" s="65">
        <f t="shared" si="9"/>
        <v>1468.7839894485339</v>
      </c>
      <c r="Q217" s="8">
        <f t="shared" si="10"/>
        <v>0.44108106622576543</v>
      </c>
      <c r="R217" s="8">
        <f t="shared" si="11"/>
        <v>1.3616706162156049</v>
      </c>
    </row>
    <row r="218" spans="1:18" x14ac:dyDescent="0.3">
      <c r="A218" s="64" t="s">
        <v>379</v>
      </c>
      <c r="B218" s="64" t="s">
        <v>125</v>
      </c>
      <c r="C218" s="65" t="s">
        <v>246</v>
      </c>
      <c r="D218" s="64" t="s">
        <v>111</v>
      </c>
      <c r="E218" s="65"/>
      <c r="F218" s="65">
        <v>1775</v>
      </c>
      <c r="G218" s="65" t="s">
        <v>51</v>
      </c>
      <c r="H218" s="65" t="s">
        <v>96</v>
      </c>
      <c r="I218" s="65">
        <v>1</v>
      </c>
      <c r="J218" s="65">
        <v>84661</v>
      </c>
      <c r="K218" s="8">
        <v>25.423999999999999</v>
      </c>
      <c r="L218" s="65"/>
      <c r="M218" s="65">
        <v>3.3511916533418087</v>
      </c>
      <c r="N218" s="65"/>
      <c r="O218" s="65">
        <v>48.25715980812204</v>
      </c>
      <c r="P218" s="65">
        <f t="shared" si="9"/>
        <v>1754.3717934628826</v>
      </c>
      <c r="Q218" s="8">
        <f t="shared" si="10"/>
        <v>0.52684410149892313</v>
      </c>
      <c r="R218" s="8">
        <f t="shared" si="11"/>
        <v>1.140009208682204</v>
      </c>
    </row>
    <row r="219" spans="1:18" x14ac:dyDescent="0.3">
      <c r="A219" s="64" t="s">
        <v>379</v>
      </c>
      <c r="B219" s="64" t="s">
        <v>125</v>
      </c>
      <c r="C219" s="65" t="s">
        <v>246</v>
      </c>
      <c r="D219" s="64" t="s">
        <v>111</v>
      </c>
      <c r="E219" s="65"/>
      <c r="F219" s="65">
        <v>1776</v>
      </c>
      <c r="G219" s="65" t="s">
        <v>51</v>
      </c>
      <c r="H219" s="65" t="s">
        <v>96</v>
      </c>
      <c r="I219" s="65">
        <v>1</v>
      </c>
      <c r="J219" s="65">
        <v>84661</v>
      </c>
      <c r="K219" s="8">
        <v>25.423999999999999</v>
      </c>
      <c r="L219" s="65"/>
      <c r="M219" s="65">
        <v>3.1407511780880393</v>
      </c>
      <c r="N219" s="65"/>
      <c r="O219" s="65">
        <v>45.226816964467766</v>
      </c>
      <c r="P219" s="65">
        <f t="shared" si="9"/>
        <v>1871.9203711929033</v>
      </c>
      <c r="Q219" s="8">
        <f t="shared" si="10"/>
        <v>0.56214435829022069</v>
      </c>
      <c r="R219" s="8">
        <f t="shared" si="11"/>
        <v>1.0684215155613037</v>
      </c>
    </row>
    <row r="220" spans="1:18" x14ac:dyDescent="0.3">
      <c r="A220" s="64" t="s">
        <v>379</v>
      </c>
      <c r="B220" s="64" t="s">
        <v>125</v>
      </c>
      <c r="C220" s="65" t="s">
        <v>246</v>
      </c>
      <c r="D220" s="64" t="s">
        <v>111</v>
      </c>
      <c r="E220" s="65"/>
      <c r="F220" s="65">
        <v>1777</v>
      </c>
      <c r="G220" s="65" t="s">
        <v>51</v>
      </c>
      <c r="H220" s="65" t="s">
        <v>96</v>
      </c>
      <c r="I220" s="65">
        <v>1</v>
      </c>
      <c r="J220" s="65">
        <v>84661</v>
      </c>
      <c r="K220" s="8">
        <v>25.423999999999999</v>
      </c>
      <c r="L220" s="65"/>
      <c r="M220" s="65">
        <v>3.2856647806446242</v>
      </c>
      <c r="N220" s="65"/>
      <c r="O220" s="65">
        <v>47.313572841282593</v>
      </c>
      <c r="P220" s="65">
        <f t="shared" si="9"/>
        <v>1789.3596893221852</v>
      </c>
      <c r="Q220" s="8">
        <f t="shared" si="10"/>
        <v>0.53735109130918879</v>
      </c>
      <c r="R220" s="8">
        <f t="shared" si="11"/>
        <v>1.1177182608587801</v>
      </c>
    </row>
    <row r="221" spans="1:18" x14ac:dyDescent="0.3">
      <c r="A221" s="64" t="s">
        <v>379</v>
      </c>
      <c r="B221" s="64" t="s">
        <v>125</v>
      </c>
      <c r="C221" s="65" t="s">
        <v>246</v>
      </c>
      <c r="D221" s="64" t="s">
        <v>111</v>
      </c>
      <c r="E221" s="65"/>
      <c r="F221" s="65">
        <v>1778</v>
      </c>
      <c r="G221" s="65" t="s">
        <v>51</v>
      </c>
      <c r="H221" s="65" t="s">
        <v>96</v>
      </c>
      <c r="I221" s="65">
        <v>1</v>
      </c>
      <c r="J221" s="65">
        <v>84661</v>
      </c>
      <c r="K221" s="8">
        <v>25.423999999999999</v>
      </c>
      <c r="L221" s="65"/>
      <c r="M221" s="65">
        <v>3.033281388385535</v>
      </c>
      <c r="N221" s="65"/>
      <c r="O221" s="65">
        <v>43.679251992751695</v>
      </c>
      <c r="P221" s="65">
        <f t="shared" si="9"/>
        <v>1938.2428988035092</v>
      </c>
      <c r="Q221" s="8">
        <f t="shared" si="10"/>
        <v>0.58206124968025907</v>
      </c>
      <c r="R221" s="8">
        <f t="shared" si="11"/>
        <v>1.0318624158172405</v>
      </c>
    </row>
    <row r="222" spans="1:18" x14ac:dyDescent="0.3">
      <c r="A222" s="64" t="s">
        <v>379</v>
      </c>
      <c r="B222" s="64" t="s">
        <v>125</v>
      </c>
      <c r="C222" s="65" t="s">
        <v>246</v>
      </c>
      <c r="D222" s="64" t="s">
        <v>111</v>
      </c>
      <c r="E222" s="65"/>
      <c r="F222" s="65">
        <v>1779</v>
      </c>
      <c r="G222" s="65" t="s">
        <v>51</v>
      </c>
      <c r="H222" s="65" t="s">
        <v>96</v>
      </c>
      <c r="I222" s="65">
        <v>1</v>
      </c>
      <c r="J222" s="65">
        <v>84661</v>
      </c>
      <c r="K222" s="8">
        <v>25.423999999999999</v>
      </c>
      <c r="L222" s="65"/>
      <c r="M222" s="65">
        <v>2.7836722242544112</v>
      </c>
      <c r="N222" s="65"/>
      <c r="O222" s="65">
        <v>40.084880029263516</v>
      </c>
      <c r="P222" s="65">
        <f t="shared" si="9"/>
        <v>2112.0432426938582</v>
      </c>
      <c r="Q222" s="8">
        <f t="shared" si="10"/>
        <v>0.63425411230966622</v>
      </c>
      <c r="R222" s="8">
        <f t="shared" si="11"/>
        <v>0.94695030838906968</v>
      </c>
    </row>
    <row r="223" spans="1:18" x14ac:dyDescent="0.3">
      <c r="A223" s="64" t="s">
        <v>379</v>
      </c>
      <c r="B223" s="64" t="s">
        <v>125</v>
      </c>
      <c r="C223" s="65" t="s">
        <v>246</v>
      </c>
      <c r="D223" s="64" t="s">
        <v>111</v>
      </c>
      <c r="E223" s="65"/>
      <c r="F223" s="65">
        <v>1780</v>
      </c>
      <c r="G223" s="65" t="s">
        <v>51</v>
      </c>
      <c r="H223" s="65" t="s">
        <v>96</v>
      </c>
      <c r="I223" s="65">
        <v>1</v>
      </c>
      <c r="J223" s="65">
        <v>84661</v>
      </c>
      <c r="K223" s="8">
        <v>25.423999999999999</v>
      </c>
      <c r="L223" s="65"/>
      <c r="M223" s="65">
        <v>2.6018689143070861</v>
      </c>
      <c r="N223" s="65"/>
      <c r="O223" s="65">
        <v>37.466912366022036</v>
      </c>
      <c r="P223" s="65">
        <f t="shared" si="9"/>
        <v>2259.6204131509194</v>
      </c>
      <c r="Q223" s="8">
        <f t="shared" si="10"/>
        <v>0.67857206250751789</v>
      </c>
      <c r="R223" s="8">
        <f t="shared" si="11"/>
        <v>0.88510441327227496</v>
      </c>
    </row>
    <row r="224" spans="1:18" x14ac:dyDescent="0.3">
      <c r="A224" s="64" t="s">
        <v>379</v>
      </c>
      <c r="B224" s="64" t="s">
        <v>125</v>
      </c>
      <c r="C224" s="65" t="s">
        <v>246</v>
      </c>
      <c r="D224" s="64" t="s">
        <v>111</v>
      </c>
      <c r="E224" s="65"/>
      <c r="F224" s="65">
        <v>1781</v>
      </c>
      <c r="G224" s="65" t="s">
        <v>51</v>
      </c>
      <c r="H224" s="65" t="s">
        <v>96</v>
      </c>
      <c r="I224" s="65">
        <v>1</v>
      </c>
      <c r="J224" s="65">
        <v>84661</v>
      </c>
      <c r="K224" s="8">
        <v>25.423999999999999</v>
      </c>
      <c r="L224" s="65"/>
      <c r="M224" s="65">
        <v>2.7039265652765208</v>
      </c>
      <c r="N224" s="65"/>
      <c r="O224" s="65">
        <v>38.936542539981893</v>
      </c>
      <c r="P224" s="65">
        <f t="shared" si="9"/>
        <v>2174.3327598506226</v>
      </c>
      <c r="Q224" s="8">
        <f t="shared" si="10"/>
        <v>0.65295987628828178</v>
      </c>
      <c r="R224" s="8">
        <f t="shared" si="11"/>
        <v>0.91982241031837308</v>
      </c>
    </row>
    <row r="225" spans="1:18" x14ac:dyDescent="0.3">
      <c r="A225" s="64" t="s">
        <v>379</v>
      </c>
      <c r="B225" s="64" t="s">
        <v>125</v>
      </c>
      <c r="C225" s="65" t="s">
        <v>246</v>
      </c>
      <c r="D225" s="64" t="s">
        <v>111</v>
      </c>
      <c r="E225" s="65"/>
      <c r="F225" s="65">
        <v>1782</v>
      </c>
      <c r="G225" s="65" t="s">
        <v>51</v>
      </c>
      <c r="H225" s="65" t="s">
        <v>96</v>
      </c>
      <c r="I225" s="65">
        <v>1</v>
      </c>
      <c r="J225" s="65">
        <v>84661</v>
      </c>
      <c r="K225" s="8">
        <v>25.423999999999999</v>
      </c>
      <c r="L225" s="65"/>
      <c r="M225" s="65">
        <v>2.8593776607018619</v>
      </c>
      <c r="N225" s="65"/>
      <c r="O225" s="65">
        <v>41.175038314106814</v>
      </c>
      <c r="P225" s="65">
        <f t="shared" si="9"/>
        <v>2056.1243769625016</v>
      </c>
      <c r="Q225" s="8">
        <f t="shared" si="10"/>
        <v>0.617461477656709</v>
      </c>
      <c r="R225" s="8">
        <f t="shared" si="11"/>
        <v>0.97270380255623756</v>
      </c>
    </row>
    <row r="226" spans="1:18" x14ac:dyDescent="0.3">
      <c r="A226" s="64" t="s">
        <v>379</v>
      </c>
      <c r="B226" s="64" t="s">
        <v>125</v>
      </c>
      <c r="C226" s="65" t="s">
        <v>246</v>
      </c>
      <c r="D226" s="64" t="s">
        <v>111</v>
      </c>
      <c r="E226" s="65"/>
      <c r="F226" s="65">
        <v>1783</v>
      </c>
      <c r="G226" s="65" t="s">
        <v>51</v>
      </c>
      <c r="H226" s="65" t="s">
        <v>96</v>
      </c>
      <c r="I226" s="65">
        <v>1</v>
      </c>
      <c r="J226" s="65">
        <v>84661</v>
      </c>
      <c r="K226" s="8">
        <v>25.423999999999999</v>
      </c>
      <c r="L226" s="65"/>
      <c r="M226" s="65">
        <v>4.271017118803111</v>
      </c>
      <c r="N226" s="65"/>
      <c r="O226" s="65">
        <v>61.502646510764791</v>
      </c>
      <c r="P226" s="65">
        <f t="shared" si="9"/>
        <v>1376.5423896869513</v>
      </c>
      <c r="Q226" s="8">
        <f t="shared" si="10"/>
        <v>0.41338058510295234</v>
      </c>
      <c r="R226" s="8">
        <f t="shared" si="11"/>
        <v>1.452915663901083</v>
      </c>
    </row>
    <row r="227" spans="1:18" x14ac:dyDescent="0.3">
      <c r="A227" s="64" t="s">
        <v>379</v>
      </c>
      <c r="B227" s="64" t="s">
        <v>125</v>
      </c>
      <c r="C227" s="65" t="s">
        <v>246</v>
      </c>
      <c r="D227" s="64" t="s">
        <v>111</v>
      </c>
      <c r="E227" s="65"/>
      <c r="F227" s="65">
        <v>1784</v>
      </c>
      <c r="G227" s="65" t="s">
        <v>51</v>
      </c>
      <c r="H227" s="65" t="s">
        <v>96</v>
      </c>
      <c r="I227" s="65">
        <v>1</v>
      </c>
      <c r="J227" s="65">
        <v>84661</v>
      </c>
      <c r="K227" s="8">
        <v>25.423999999999999</v>
      </c>
      <c r="L227" s="65"/>
      <c r="M227" s="65">
        <v>3.9142862453027938</v>
      </c>
      <c r="N227" s="65"/>
      <c r="O227" s="65">
        <v>56.365721932360231</v>
      </c>
      <c r="P227" s="65">
        <f t="shared" si="9"/>
        <v>1501.9944231636837</v>
      </c>
      <c r="Q227" s="8">
        <f t="shared" si="10"/>
        <v>0.45105427781993473</v>
      </c>
      <c r="R227" s="8">
        <f t="shared" si="11"/>
        <v>1.3315628667830577</v>
      </c>
    </row>
    <row r="228" spans="1:18" x14ac:dyDescent="0.3">
      <c r="A228" s="64" t="s">
        <v>379</v>
      </c>
      <c r="B228" s="64" t="s">
        <v>125</v>
      </c>
      <c r="C228" s="65" t="s">
        <v>246</v>
      </c>
      <c r="D228" s="64" t="s">
        <v>111</v>
      </c>
      <c r="E228" s="65"/>
      <c r="F228" s="65">
        <v>1785</v>
      </c>
      <c r="G228" s="65" t="s">
        <v>51</v>
      </c>
      <c r="H228" s="65" t="s">
        <v>96</v>
      </c>
      <c r="I228" s="65">
        <v>1</v>
      </c>
      <c r="J228" s="65">
        <v>84661</v>
      </c>
      <c r="K228" s="8">
        <v>25.423999999999999</v>
      </c>
      <c r="L228" s="65"/>
      <c r="M228" s="65">
        <v>3.7877417606761994</v>
      </c>
      <c r="N228" s="65"/>
      <c r="O228" s="65">
        <v>54.54348135373727</v>
      </c>
      <c r="P228" s="65">
        <f t="shared" si="9"/>
        <v>1552.1744835269687</v>
      </c>
      <c r="Q228" s="8">
        <f t="shared" si="10"/>
        <v>0.46612352876991359</v>
      </c>
      <c r="R228" s="8">
        <f t="shared" si="11"/>
        <v>1.2885149325837699</v>
      </c>
    </row>
    <row r="229" spans="1:18" x14ac:dyDescent="0.3">
      <c r="A229" s="64" t="s">
        <v>379</v>
      </c>
      <c r="B229" s="64" t="s">
        <v>125</v>
      </c>
      <c r="C229" s="65" t="s">
        <v>246</v>
      </c>
      <c r="D229" s="64" t="s">
        <v>111</v>
      </c>
      <c r="E229" s="65"/>
      <c r="F229" s="65">
        <v>1786</v>
      </c>
      <c r="G229" s="65" t="s">
        <v>51</v>
      </c>
      <c r="H229" s="65" t="s">
        <v>96</v>
      </c>
      <c r="I229" s="65">
        <v>1</v>
      </c>
      <c r="J229" s="65">
        <v>84661</v>
      </c>
      <c r="K229" s="8">
        <v>25.423999999999999</v>
      </c>
      <c r="L229" s="65"/>
      <c r="M229" s="65">
        <v>4.3369832381639357</v>
      </c>
      <c r="N229" s="65"/>
      <c r="O229" s="65">
        <v>62.452558629560677</v>
      </c>
      <c r="P229" s="65">
        <f t="shared" si="9"/>
        <v>1355.6049881345839</v>
      </c>
      <c r="Q229" s="8">
        <f t="shared" si="10"/>
        <v>0.40709300880374266</v>
      </c>
      <c r="R229" s="8">
        <f t="shared" si="11"/>
        <v>1.4753560347636026</v>
      </c>
    </row>
    <row r="230" spans="1:18" x14ac:dyDescent="0.3">
      <c r="A230" s="64" t="s">
        <v>379</v>
      </c>
      <c r="B230" s="64" t="s">
        <v>125</v>
      </c>
      <c r="C230" s="65" t="s">
        <v>246</v>
      </c>
      <c r="D230" s="64" t="s">
        <v>111</v>
      </c>
      <c r="E230" s="65"/>
      <c r="F230" s="65">
        <v>1787</v>
      </c>
      <c r="G230" s="65" t="s">
        <v>51</v>
      </c>
      <c r="H230" s="65" t="s">
        <v>96</v>
      </c>
      <c r="I230" s="65">
        <v>1</v>
      </c>
      <c r="J230" s="65">
        <v>84661</v>
      </c>
      <c r="K230" s="8">
        <v>25.423999999999999</v>
      </c>
      <c r="L230" s="65"/>
      <c r="M230" s="65">
        <v>4.012851155434614</v>
      </c>
      <c r="N230" s="65"/>
      <c r="O230" s="65">
        <v>57.785056638258439</v>
      </c>
      <c r="P230" s="65">
        <f t="shared" si="9"/>
        <v>1465.1019645094107</v>
      </c>
      <c r="Q230" s="8">
        <f t="shared" si="10"/>
        <v>0.43997534101519303</v>
      </c>
      <c r="R230" s="8">
        <f t="shared" si="11"/>
        <v>1.3650927023838235</v>
      </c>
    </row>
    <row r="231" spans="1:18" x14ac:dyDescent="0.3">
      <c r="A231" s="64" t="s">
        <v>379</v>
      </c>
      <c r="B231" s="64" t="s">
        <v>125</v>
      </c>
      <c r="C231" s="65" t="s">
        <v>246</v>
      </c>
      <c r="D231" s="64" t="s">
        <v>111</v>
      </c>
      <c r="E231" s="65"/>
      <c r="F231" s="65">
        <v>1788</v>
      </c>
      <c r="G231" s="65" t="s">
        <v>51</v>
      </c>
      <c r="H231" s="65" t="s">
        <v>96</v>
      </c>
      <c r="I231" s="65">
        <v>1</v>
      </c>
      <c r="J231" s="65">
        <v>84661</v>
      </c>
      <c r="K231" s="8">
        <v>25.423999999999999</v>
      </c>
      <c r="L231" s="65"/>
      <c r="M231" s="65">
        <v>3.1372668784244246</v>
      </c>
      <c r="N231" s="65"/>
      <c r="O231" s="65">
        <v>45.176643049311714</v>
      </c>
      <c r="P231" s="65">
        <f t="shared" si="9"/>
        <v>1873.9993564282738</v>
      </c>
      <c r="Q231" s="8">
        <f t="shared" si="10"/>
        <v>0.56276868496512478</v>
      </c>
      <c r="R231" s="8">
        <f t="shared" si="11"/>
        <v>1.0672362256366381</v>
      </c>
    </row>
    <row r="232" spans="1:18" x14ac:dyDescent="0.3">
      <c r="A232" s="64" t="s">
        <v>379</v>
      </c>
      <c r="B232" s="64" t="s">
        <v>125</v>
      </c>
      <c r="C232" s="65" t="s">
        <v>246</v>
      </c>
      <c r="D232" s="64" t="s">
        <v>111</v>
      </c>
      <c r="E232" s="65"/>
      <c r="F232" s="65">
        <v>1789</v>
      </c>
      <c r="G232" s="65" t="s">
        <v>51</v>
      </c>
      <c r="H232" s="65" t="s">
        <v>96</v>
      </c>
      <c r="I232" s="65">
        <v>1</v>
      </c>
      <c r="J232" s="65">
        <v>84661</v>
      </c>
      <c r="K232" s="8">
        <v>25.423999999999999</v>
      </c>
      <c r="L232" s="65"/>
      <c r="M232" s="65">
        <v>3.0214474359671777</v>
      </c>
      <c r="N232" s="65"/>
      <c r="O232" s="65">
        <v>43.508843077927359</v>
      </c>
      <c r="P232" s="65">
        <f t="shared" si="9"/>
        <v>1945.8343180572801</v>
      </c>
      <c r="Q232" s="8">
        <f t="shared" si="10"/>
        <v>0.58434097993513301</v>
      </c>
      <c r="R232" s="8">
        <f t="shared" si="11"/>
        <v>1.0278367389453789</v>
      </c>
    </row>
    <row r="233" spans="1:18" x14ac:dyDescent="0.3">
      <c r="A233" s="64" t="s">
        <v>379</v>
      </c>
      <c r="B233" s="64" t="s">
        <v>125</v>
      </c>
      <c r="C233" s="65" t="s">
        <v>246</v>
      </c>
      <c r="D233" s="64" t="s">
        <v>111</v>
      </c>
      <c r="E233" s="65"/>
      <c r="F233" s="65">
        <v>1790</v>
      </c>
      <c r="G233" s="65" t="s">
        <v>51</v>
      </c>
      <c r="H233" s="65" t="s">
        <v>96</v>
      </c>
      <c r="I233" s="65">
        <v>1</v>
      </c>
      <c r="J233" s="65">
        <v>84661</v>
      </c>
      <c r="K233" s="8">
        <v>25.423999999999999</v>
      </c>
      <c r="L233" s="65"/>
      <c r="M233" s="65">
        <v>3.824011490413934</v>
      </c>
      <c r="N233" s="65"/>
      <c r="O233" s="65">
        <v>55.065765461960645</v>
      </c>
      <c r="P233" s="65">
        <f t="shared" si="9"/>
        <v>1537.4525222660113</v>
      </c>
      <c r="Q233" s="8">
        <f t="shared" si="10"/>
        <v>0.4617024713397086</v>
      </c>
      <c r="R233" s="8">
        <f t="shared" si="11"/>
        <v>1.3008531782511581</v>
      </c>
    </row>
    <row r="234" spans="1:18" x14ac:dyDescent="0.3">
      <c r="A234" s="64" t="s">
        <v>379</v>
      </c>
      <c r="B234" s="64" t="s">
        <v>125</v>
      </c>
      <c r="C234" s="65" t="s">
        <v>246</v>
      </c>
      <c r="D234" s="64" t="s">
        <v>111</v>
      </c>
      <c r="E234" s="65"/>
      <c r="F234" s="65">
        <v>1791</v>
      </c>
      <c r="G234" s="65" t="s">
        <v>51</v>
      </c>
      <c r="H234" s="65" t="s">
        <v>96</v>
      </c>
      <c r="I234" s="65">
        <v>1</v>
      </c>
      <c r="J234" s="65">
        <v>84661</v>
      </c>
      <c r="K234" s="8">
        <v>25.423999999999999</v>
      </c>
      <c r="L234" s="65"/>
      <c r="M234" s="65">
        <v>3.5450490631959144</v>
      </c>
      <c r="N234" s="65"/>
      <c r="O234" s="65">
        <v>51.048706510021162</v>
      </c>
      <c r="P234" s="65">
        <f t="shared" si="9"/>
        <v>1658.4357525960143</v>
      </c>
      <c r="Q234" s="8">
        <f t="shared" si="10"/>
        <v>0.49803416654659249</v>
      </c>
      <c r="R234" s="8">
        <f t="shared" si="11"/>
        <v>1.2059556704981318</v>
      </c>
    </row>
    <row r="235" spans="1:18" x14ac:dyDescent="0.3">
      <c r="A235" s="64" t="s">
        <v>379</v>
      </c>
      <c r="B235" s="64" t="s">
        <v>125</v>
      </c>
      <c r="C235" s="65" t="s">
        <v>246</v>
      </c>
      <c r="D235" s="64" t="s">
        <v>111</v>
      </c>
      <c r="E235" s="65"/>
      <c r="F235" s="65">
        <v>1792</v>
      </c>
      <c r="G235" s="65" t="s">
        <v>51</v>
      </c>
      <c r="H235" s="65" t="s">
        <v>96</v>
      </c>
      <c r="I235" s="65">
        <v>1</v>
      </c>
      <c r="J235" s="65">
        <v>84661</v>
      </c>
      <c r="K235" s="8">
        <v>25.423999999999999</v>
      </c>
      <c r="L235" s="65"/>
      <c r="M235" s="65">
        <v>3.9466298018631862</v>
      </c>
      <c r="N235" s="65"/>
      <c r="O235" s="65">
        <v>56.831469146829882</v>
      </c>
      <c r="P235" s="65">
        <f t="shared" si="9"/>
        <v>1489.6852267054664</v>
      </c>
      <c r="Q235" s="8">
        <f t="shared" si="10"/>
        <v>0.44735778225818007</v>
      </c>
      <c r="R235" s="8">
        <f t="shared" si="11"/>
        <v>1.3425655058841706</v>
      </c>
    </row>
    <row r="236" spans="1:18" x14ac:dyDescent="0.3">
      <c r="A236" s="64" t="s">
        <v>379</v>
      </c>
      <c r="B236" s="64" t="s">
        <v>125</v>
      </c>
      <c r="C236" s="65" t="s">
        <v>246</v>
      </c>
      <c r="D236" s="64" t="s">
        <v>111</v>
      </c>
      <c r="E236" s="65"/>
      <c r="F236" s="65">
        <v>1793</v>
      </c>
      <c r="G236" s="65" t="s">
        <v>51</v>
      </c>
      <c r="H236" s="65" t="s">
        <v>96</v>
      </c>
      <c r="I236" s="65">
        <v>1</v>
      </c>
      <c r="J236" s="65">
        <v>84661</v>
      </c>
      <c r="K236" s="8">
        <v>25.423999999999999</v>
      </c>
      <c r="L236" s="65"/>
      <c r="M236" s="65">
        <v>4.1814454993555437</v>
      </c>
      <c r="N236" s="65"/>
      <c r="O236" s="65">
        <v>60.212815190719823</v>
      </c>
      <c r="P236" s="65">
        <f t="shared" si="9"/>
        <v>1406.0295924022532</v>
      </c>
      <c r="Q236" s="8">
        <f t="shared" si="10"/>
        <v>0.4222356971596708</v>
      </c>
      <c r="R236" s="8">
        <f t="shared" si="11"/>
        <v>1.4224451681581798</v>
      </c>
    </row>
    <row r="237" spans="1:18" x14ac:dyDescent="0.3">
      <c r="A237" s="64" t="s">
        <v>379</v>
      </c>
      <c r="B237" s="64" t="s">
        <v>125</v>
      </c>
      <c r="C237" s="65" t="s">
        <v>246</v>
      </c>
      <c r="D237" s="64" t="s">
        <v>111</v>
      </c>
      <c r="E237" s="65"/>
      <c r="F237" s="65">
        <v>1794</v>
      </c>
      <c r="G237" s="65" t="s">
        <v>51</v>
      </c>
      <c r="H237" s="65" t="s">
        <v>96</v>
      </c>
      <c r="I237" s="65">
        <v>1</v>
      </c>
      <c r="J237" s="65">
        <v>84661</v>
      </c>
      <c r="K237" s="8">
        <v>25.423999999999999</v>
      </c>
      <c r="L237" s="65"/>
      <c r="M237" s="65">
        <v>4.2096436482894273</v>
      </c>
      <c r="N237" s="65"/>
      <c r="O237" s="65">
        <v>60.618868535367753</v>
      </c>
      <c r="P237" s="65">
        <f t="shared" si="9"/>
        <v>1396.6113529586089</v>
      </c>
      <c r="Q237" s="8">
        <f t="shared" si="10"/>
        <v>0.41940736629167702</v>
      </c>
      <c r="R237" s="8">
        <f t="shared" si="11"/>
        <v>1.432037621463667</v>
      </c>
    </row>
    <row r="238" spans="1:18" x14ac:dyDescent="0.3">
      <c r="A238" s="64" t="s">
        <v>379</v>
      </c>
      <c r="B238" s="64" t="s">
        <v>125</v>
      </c>
      <c r="C238" s="65" t="s">
        <v>246</v>
      </c>
      <c r="D238" s="64" t="s">
        <v>111</v>
      </c>
      <c r="E238" s="65"/>
      <c r="F238" s="65">
        <v>1795</v>
      </c>
      <c r="G238" s="65" t="s">
        <v>51</v>
      </c>
      <c r="H238" s="65" t="s">
        <v>96</v>
      </c>
      <c r="I238" s="65">
        <v>1</v>
      </c>
      <c r="J238" s="65">
        <v>84661</v>
      </c>
      <c r="K238" s="8">
        <v>25.423999999999999</v>
      </c>
      <c r="L238" s="65"/>
      <c r="M238" s="65">
        <v>5.2948412632918069</v>
      </c>
      <c r="N238" s="65"/>
      <c r="O238" s="65">
        <v>76.245714191402016</v>
      </c>
      <c r="P238" s="65">
        <f t="shared" si="9"/>
        <v>1110.3706076838998</v>
      </c>
      <c r="Q238" s="8">
        <f t="shared" si="10"/>
        <v>0.3334482504311958</v>
      </c>
      <c r="R238" s="8">
        <f t="shared" si="11"/>
        <v>1.8012004155727435</v>
      </c>
    </row>
    <row r="239" spans="1:18" x14ac:dyDescent="0.3">
      <c r="A239" s="64" t="s">
        <v>379</v>
      </c>
      <c r="B239" s="64" t="s">
        <v>125</v>
      </c>
      <c r="C239" s="65" t="s">
        <v>246</v>
      </c>
      <c r="D239" s="64" t="s">
        <v>111</v>
      </c>
      <c r="E239" s="65"/>
      <c r="F239" s="65">
        <v>1796</v>
      </c>
      <c r="G239" s="65" t="s">
        <v>51</v>
      </c>
      <c r="H239" s="65" t="s">
        <v>96</v>
      </c>
      <c r="I239" s="65">
        <v>1</v>
      </c>
      <c r="J239" s="65">
        <v>84661</v>
      </c>
      <c r="K239" s="8">
        <v>25.423999999999999</v>
      </c>
      <c r="L239" s="65"/>
      <c r="M239" s="65">
        <v>4.559997156720982</v>
      </c>
      <c r="N239" s="65"/>
      <c r="O239" s="65">
        <v>65.663959056782133</v>
      </c>
      <c r="P239" s="65">
        <f t="shared" si="9"/>
        <v>1289.3069686338954</v>
      </c>
      <c r="Q239" s="8">
        <f t="shared" si="10"/>
        <v>0.3871834772864502</v>
      </c>
      <c r="R239" s="8">
        <f t="shared" si="11"/>
        <v>1.5512209649492006</v>
      </c>
    </row>
    <row r="240" spans="1:18" x14ac:dyDescent="0.3">
      <c r="A240" s="64" t="s">
        <v>379</v>
      </c>
      <c r="B240" s="64" t="s">
        <v>125</v>
      </c>
      <c r="C240" s="65" t="s">
        <v>246</v>
      </c>
      <c r="D240" s="64" t="s">
        <v>111</v>
      </c>
      <c r="E240" s="65"/>
      <c r="F240" s="65">
        <v>1797</v>
      </c>
      <c r="G240" s="65" t="s">
        <v>51</v>
      </c>
      <c r="H240" s="65" t="s">
        <v>96</v>
      </c>
      <c r="I240" s="65">
        <v>1</v>
      </c>
      <c r="J240" s="65">
        <v>84661</v>
      </c>
      <c r="K240" s="8">
        <v>25.423999999999999</v>
      </c>
      <c r="L240" s="65"/>
      <c r="M240" s="65">
        <v>3.0999996543776067</v>
      </c>
      <c r="N240" s="65"/>
      <c r="O240" s="65">
        <v>44.639995023037535</v>
      </c>
      <c r="P240" s="65">
        <f t="shared" si="9"/>
        <v>1896.5279892237593</v>
      </c>
      <c r="Q240" s="8">
        <f t="shared" si="10"/>
        <v>0.5695341136771932</v>
      </c>
      <c r="R240" s="8">
        <f t="shared" si="11"/>
        <v>1.0545586521075236</v>
      </c>
    </row>
    <row r="241" spans="1:18" x14ac:dyDescent="0.3">
      <c r="A241" s="64" t="s">
        <v>379</v>
      </c>
      <c r="B241" s="64" t="s">
        <v>125</v>
      </c>
      <c r="C241" s="65" t="s">
        <v>246</v>
      </c>
      <c r="D241" s="64" t="s">
        <v>111</v>
      </c>
      <c r="E241" s="65"/>
      <c r="F241" s="65">
        <v>1798</v>
      </c>
      <c r="G241" s="65" t="s">
        <v>51</v>
      </c>
      <c r="H241" s="65" t="s">
        <v>96</v>
      </c>
      <c r="I241" s="65">
        <v>1</v>
      </c>
      <c r="J241" s="65">
        <v>84661</v>
      </c>
      <c r="K241" s="8">
        <v>25.423999999999999</v>
      </c>
      <c r="L241" s="65"/>
      <c r="M241" s="65">
        <v>3.4174785053050281</v>
      </c>
      <c r="N241" s="65"/>
      <c r="O241" s="65">
        <v>49.211690476392405</v>
      </c>
      <c r="P241" s="65">
        <f t="shared" si="9"/>
        <v>1720.343259506868</v>
      </c>
      <c r="Q241" s="8">
        <f t="shared" si="10"/>
        <v>0.51662521148702012</v>
      </c>
      <c r="R241" s="8">
        <f t="shared" si="11"/>
        <v>1.1625586864410391</v>
      </c>
    </row>
    <row r="242" spans="1:18" x14ac:dyDescent="0.3">
      <c r="A242" s="64" t="s">
        <v>379</v>
      </c>
      <c r="B242" s="64" t="s">
        <v>125</v>
      </c>
      <c r="C242" s="65" t="s">
        <v>246</v>
      </c>
      <c r="D242" s="64" t="s">
        <v>111</v>
      </c>
      <c r="E242" s="65"/>
      <c r="F242" s="65">
        <v>1799</v>
      </c>
      <c r="G242" s="65" t="s">
        <v>51</v>
      </c>
      <c r="H242" s="65" t="s">
        <v>96</v>
      </c>
      <c r="I242" s="65">
        <v>1</v>
      </c>
      <c r="J242" s="65">
        <v>84661</v>
      </c>
      <c r="K242" s="8">
        <v>25.423999999999999</v>
      </c>
      <c r="L242" s="65"/>
      <c r="M242" s="65">
        <v>5.1376922497596489</v>
      </c>
      <c r="N242" s="65"/>
      <c r="O242" s="65">
        <v>73.982768396538944</v>
      </c>
      <c r="P242" s="65">
        <f t="shared" si="9"/>
        <v>1144.3340366262992</v>
      </c>
      <c r="Q242" s="8">
        <f t="shared" si="10"/>
        <v>0.34364758917550026</v>
      </c>
      <c r="R242" s="8">
        <f t="shared" si="11"/>
        <v>1.747741425131736</v>
      </c>
    </row>
    <row r="243" spans="1:18" x14ac:dyDescent="0.3">
      <c r="A243" s="64" t="s">
        <v>379</v>
      </c>
      <c r="B243" s="64" t="s">
        <v>125</v>
      </c>
      <c r="C243" s="65" t="s">
        <v>246</v>
      </c>
      <c r="D243" s="64" t="s">
        <v>111</v>
      </c>
      <c r="E243" s="65"/>
      <c r="F243" s="65">
        <v>1800</v>
      </c>
      <c r="G243" s="65" t="s">
        <v>51</v>
      </c>
      <c r="H243" s="65" t="s">
        <v>96</v>
      </c>
      <c r="I243" s="65">
        <v>1</v>
      </c>
      <c r="J243" s="65">
        <v>84661</v>
      </c>
      <c r="K243" s="8">
        <v>25.423999999999999</v>
      </c>
      <c r="L243" s="65"/>
      <c r="M243" s="65">
        <v>7.4253513244973819</v>
      </c>
      <c r="N243" s="65"/>
      <c r="O243" s="65">
        <v>106.92505907276229</v>
      </c>
      <c r="P243" s="65">
        <f t="shared" si="9"/>
        <v>791.77884711186698</v>
      </c>
      <c r="Q243" s="8">
        <f t="shared" si="10"/>
        <v>0.23777400939006277</v>
      </c>
      <c r="R243" s="8">
        <f t="shared" si="11"/>
        <v>2.5259578571659271</v>
      </c>
    </row>
    <row r="244" spans="1:18" x14ac:dyDescent="0.3">
      <c r="A244" s="64" t="s">
        <v>379</v>
      </c>
      <c r="B244" s="64" t="s">
        <v>125</v>
      </c>
      <c r="C244" s="65" t="s">
        <v>246</v>
      </c>
      <c r="D244" s="64" t="s">
        <v>111</v>
      </c>
      <c r="E244" s="65"/>
      <c r="F244" s="65">
        <v>1680</v>
      </c>
      <c r="G244" s="65" t="s">
        <v>72</v>
      </c>
      <c r="H244" s="65" t="s">
        <v>96</v>
      </c>
      <c r="I244" s="65">
        <v>1</v>
      </c>
      <c r="J244" s="65">
        <v>87204</v>
      </c>
      <c r="K244" s="8">
        <v>25.423999999999999</v>
      </c>
      <c r="L244" s="65"/>
      <c r="M244" s="65">
        <v>2.7397755472978105</v>
      </c>
      <c r="N244" s="65"/>
      <c r="O244" s="65">
        <v>39.452767881088469</v>
      </c>
      <c r="P244" s="65">
        <f t="shared" si="9"/>
        <v>2210.3392153076516</v>
      </c>
      <c r="Q244" s="8">
        <f t="shared" si="10"/>
        <v>0.64441613010850107</v>
      </c>
      <c r="R244" s="8">
        <f t="shared" si="11"/>
        <v>0.90483849091987689</v>
      </c>
    </row>
    <row r="245" spans="1:18" x14ac:dyDescent="0.3">
      <c r="A245" s="64" t="s">
        <v>379</v>
      </c>
      <c r="B245" s="64" t="s">
        <v>125</v>
      </c>
      <c r="C245" s="65" t="s">
        <v>246</v>
      </c>
      <c r="D245" s="64" t="s">
        <v>111</v>
      </c>
      <c r="E245" s="65"/>
      <c r="F245" s="65">
        <v>1681</v>
      </c>
      <c r="G245" s="65" t="s">
        <v>72</v>
      </c>
      <c r="H245" s="65" t="s">
        <v>96</v>
      </c>
      <c r="I245" s="65">
        <v>1</v>
      </c>
      <c r="J245" s="65">
        <v>87204</v>
      </c>
      <c r="K245" s="8">
        <v>25.423999999999999</v>
      </c>
      <c r="L245" s="65"/>
      <c r="M245" s="65">
        <v>2.6044173912501094</v>
      </c>
      <c r="N245" s="65"/>
      <c r="O245" s="65">
        <v>37.503610434001573</v>
      </c>
      <c r="P245" s="65">
        <f t="shared" si="9"/>
        <v>2325.2161322830666</v>
      </c>
      <c r="Q245" s="8">
        <f t="shared" si="10"/>
        <v>0.67790806553787308</v>
      </c>
      <c r="R245" s="8">
        <f t="shared" si="11"/>
        <v>0.86013509550024247</v>
      </c>
    </row>
    <row r="246" spans="1:18" x14ac:dyDescent="0.3">
      <c r="A246" s="64" t="s">
        <v>379</v>
      </c>
      <c r="B246" s="64" t="s">
        <v>125</v>
      </c>
      <c r="C246" s="65" t="s">
        <v>246</v>
      </c>
      <c r="D246" s="64" t="s">
        <v>111</v>
      </c>
      <c r="E246" s="65"/>
      <c r="F246" s="65">
        <v>1682</v>
      </c>
      <c r="G246" s="65" t="s">
        <v>72</v>
      </c>
      <c r="H246" s="65" t="s">
        <v>96</v>
      </c>
      <c r="I246" s="65">
        <v>1</v>
      </c>
      <c r="J246" s="65">
        <v>87204</v>
      </c>
      <c r="K246" s="8">
        <v>25.423999999999999</v>
      </c>
      <c r="L246" s="65"/>
      <c r="M246" s="65">
        <v>3.1197940811128455</v>
      </c>
      <c r="N246" s="65"/>
      <c r="O246" s="65">
        <v>44.925034768024979</v>
      </c>
      <c r="P246" s="65">
        <f t="shared" si="9"/>
        <v>1941.100334151922</v>
      </c>
      <c r="Q246" s="8">
        <f t="shared" si="10"/>
        <v>0.56592054143707238</v>
      </c>
      <c r="R246" s="8">
        <f t="shared" si="11"/>
        <v>1.0303434422279936</v>
      </c>
    </row>
    <row r="247" spans="1:18" x14ac:dyDescent="0.3">
      <c r="A247" s="64" t="s">
        <v>379</v>
      </c>
      <c r="B247" s="64" t="s">
        <v>125</v>
      </c>
      <c r="C247" s="65" t="s">
        <v>246</v>
      </c>
      <c r="D247" s="64" t="s">
        <v>111</v>
      </c>
      <c r="E247" s="65"/>
      <c r="F247" s="65">
        <v>1683</v>
      </c>
      <c r="G247" s="65" t="s">
        <v>72</v>
      </c>
      <c r="H247" s="65" t="s">
        <v>96</v>
      </c>
      <c r="I247" s="65">
        <v>1</v>
      </c>
      <c r="J247" s="65">
        <v>87204</v>
      </c>
      <c r="K247" s="8">
        <v>25.423999999999999</v>
      </c>
      <c r="L247" s="65"/>
      <c r="M247" s="65">
        <v>3.2053330476588391</v>
      </c>
      <c r="N247" s="65"/>
      <c r="O247" s="65">
        <v>46.156795886287277</v>
      </c>
      <c r="P247" s="65">
        <f t="shared" si="9"/>
        <v>1889.2992532418707</v>
      </c>
      <c r="Q247" s="8">
        <f t="shared" si="10"/>
        <v>0.55081813006767255</v>
      </c>
      <c r="R247" s="8">
        <f t="shared" si="11"/>
        <v>1.0585935481465822</v>
      </c>
    </row>
    <row r="248" spans="1:18" x14ac:dyDescent="0.3">
      <c r="A248" s="64" t="s">
        <v>379</v>
      </c>
      <c r="B248" s="64" t="s">
        <v>125</v>
      </c>
      <c r="C248" s="65" t="s">
        <v>246</v>
      </c>
      <c r="D248" s="64" t="s">
        <v>111</v>
      </c>
      <c r="E248" s="65"/>
      <c r="F248" s="65">
        <v>1684</v>
      </c>
      <c r="G248" s="65" t="s">
        <v>72</v>
      </c>
      <c r="H248" s="65" t="s">
        <v>96</v>
      </c>
      <c r="I248" s="65">
        <v>1</v>
      </c>
      <c r="J248" s="65">
        <v>87204</v>
      </c>
      <c r="K248" s="8">
        <v>25.423999999999999</v>
      </c>
      <c r="L248" s="65"/>
      <c r="M248" s="65">
        <v>2.6391212449867143</v>
      </c>
      <c r="N248" s="65"/>
      <c r="O248" s="65">
        <v>38.003345927808681</v>
      </c>
      <c r="P248" s="65">
        <f t="shared" si="9"/>
        <v>2294.640060526594</v>
      </c>
      <c r="Q248" s="8">
        <f t="shared" si="10"/>
        <v>0.66899372619178166</v>
      </c>
      <c r="R248" s="8">
        <f t="shared" si="11"/>
        <v>0.87159639300510716</v>
      </c>
    </row>
    <row r="249" spans="1:18" x14ac:dyDescent="0.3">
      <c r="A249" s="64" t="s">
        <v>379</v>
      </c>
      <c r="B249" s="64" t="s">
        <v>125</v>
      </c>
      <c r="C249" s="65" t="s">
        <v>246</v>
      </c>
      <c r="D249" s="64" t="s">
        <v>111</v>
      </c>
      <c r="E249" s="65"/>
      <c r="F249" s="65">
        <v>1685</v>
      </c>
      <c r="G249" s="65" t="s">
        <v>72</v>
      </c>
      <c r="H249" s="65" t="s">
        <v>96</v>
      </c>
      <c r="I249" s="65">
        <v>1</v>
      </c>
      <c r="J249" s="65">
        <v>87204</v>
      </c>
      <c r="K249" s="8">
        <v>25.423999999999999</v>
      </c>
      <c r="L249" s="65"/>
      <c r="M249" s="65">
        <v>3.9517439981839981</v>
      </c>
      <c r="N249" s="65"/>
      <c r="O249" s="65">
        <v>56.905113573849569</v>
      </c>
      <c r="P249" s="65">
        <f t="shared" si="9"/>
        <v>1532.4457596737689</v>
      </c>
      <c r="Q249" s="8">
        <f t="shared" si="10"/>
        <v>0.44677882888337578</v>
      </c>
      <c r="R249" s="8">
        <f t="shared" si="11"/>
        <v>1.3051032882402083</v>
      </c>
    </row>
    <row r="250" spans="1:18" x14ac:dyDescent="0.3">
      <c r="A250" s="64" t="s">
        <v>379</v>
      </c>
      <c r="B250" s="64" t="s">
        <v>125</v>
      </c>
      <c r="C250" s="65" t="s">
        <v>246</v>
      </c>
      <c r="D250" s="64" t="s">
        <v>111</v>
      </c>
      <c r="E250" s="65"/>
      <c r="F250" s="65">
        <v>1686</v>
      </c>
      <c r="G250" s="65" t="s">
        <v>72</v>
      </c>
      <c r="H250" s="65" t="s">
        <v>96</v>
      </c>
      <c r="I250" s="65">
        <v>1</v>
      </c>
      <c r="J250" s="65">
        <v>87204</v>
      </c>
      <c r="K250" s="8">
        <v>25.423999999999999</v>
      </c>
      <c r="L250" s="65"/>
      <c r="M250" s="65">
        <v>2.8996440845643994</v>
      </c>
      <c r="N250" s="65"/>
      <c r="O250" s="65">
        <v>41.754874817727348</v>
      </c>
      <c r="P250" s="65">
        <f t="shared" si="9"/>
        <v>2088.4747081789092</v>
      </c>
      <c r="Q250" s="8">
        <f t="shared" si="10"/>
        <v>0.60888698890808424</v>
      </c>
      <c r="R250" s="8">
        <f t="shared" si="11"/>
        <v>0.95763668679710445</v>
      </c>
    </row>
    <row r="251" spans="1:18" x14ac:dyDescent="0.3">
      <c r="A251" s="64" t="s">
        <v>379</v>
      </c>
      <c r="B251" s="64" t="s">
        <v>125</v>
      </c>
      <c r="C251" s="65" t="s">
        <v>246</v>
      </c>
      <c r="D251" s="64" t="s">
        <v>111</v>
      </c>
      <c r="E251" s="65"/>
      <c r="F251" s="65">
        <v>1687</v>
      </c>
      <c r="G251" s="65" t="s">
        <v>72</v>
      </c>
      <c r="H251" s="65" t="s">
        <v>96</v>
      </c>
      <c r="I251" s="65">
        <v>1</v>
      </c>
      <c r="J251" s="65">
        <v>87204</v>
      </c>
      <c r="K251" s="8">
        <v>25.423999999999999</v>
      </c>
      <c r="L251" s="65"/>
      <c r="M251" s="65">
        <v>2.0303983391781761</v>
      </c>
      <c r="N251" s="65"/>
      <c r="O251" s="65">
        <v>29.237736084165736</v>
      </c>
      <c r="P251" s="65">
        <f t="shared" si="9"/>
        <v>2982.583868633626</v>
      </c>
      <c r="Q251" s="8">
        <f t="shared" si="10"/>
        <v>0.86956117008556144</v>
      </c>
      <c r="R251" s="8">
        <f t="shared" si="11"/>
        <v>0.67055951754886789</v>
      </c>
    </row>
    <row r="252" spans="1:18" x14ac:dyDescent="0.3">
      <c r="A252" s="64" t="s">
        <v>379</v>
      </c>
      <c r="B252" s="64" t="s">
        <v>125</v>
      </c>
      <c r="C252" s="65" t="s">
        <v>246</v>
      </c>
      <c r="D252" s="64" t="s">
        <v>111</v>
      </c>
      <c r="E252" s="65"/>
      <c r="F252" s="65">
        <v>1688</v>
      </c>
      <c r="G252" s="65" t="s">
        <v>72</v>
      </c>
      <c r="H252" s="65" t="s">
        <v>96</v>
      </c>
      <c r="I252" s="65">
        <v>1</v>
      </c>
      <c r="J252" s="65">
        <v>87204</v>
      </c>
      <c r="K252" s="8">
        <v>25.423999999999999</v>
      </c>
      <c r="L252" s="65"/>
      <c r="M252" s="65">
        <v>2.7842457198006216</v>
      </c>
      <c r="N252" s="65"/>
      <c r="O252" s="65">
        <v>40.093138365128951</v>
      </c>
      <c r="P252" s="65">
        <f t="shared" si="9"/>
        <v>2175.0355186922902</v>
      </c>
      <c r="Q252" s="8">
        <f t="shared" si="10"/>
        <v>0.63412346941920994</v>
      </c>
      <c r="R252" s="8">
        <f t="shared" si="11"/>
        <v>0.91952521363994655</v>
      </c>
    </row>
    <row r="253" spans="1:18" x14ac:dyDescent="0.3">
      <c r="A253" s="64" t="s">
        <v>379</v>
      </c>
      <c r="B253" s="64" t="s">
        <v>125</v>
      </c>
      <c r="C253" s="65" t="s">
        <v>246</v>
      </c>
      <c r="D253" s="64" t="s">
        <v>111</v>
      </c>
      <c r="E253" s="65"/>
      <c r="F253" s="65">
        <v>1689</v>
      </c>
      <c r="G253" s="65" t="s">
        <v>72</v>
      </c>
      <c r="H253" s="65" t="s">
        <v>96</v>
      </c>
      <c r="I253" s="65">
        <v>1</v>
      </c>
      <c r="J253" s="65">
        <v>87204</v>
      </c>
      <c r="K253" s="8">
        <v>25.423999999999999</v>
      </c>
      <c r="L253" s="65"/>
      <c r="M253" s="65">
        <v>1.9670127080276352</v>
      </c>
      <c r="N253" s="65"/>
      <c r="O253" s="65">
        <v>28.324982995597946</v>
      </c>
      <c r="P253" s="65">
        <f t="shared" si="9"/>
        <v>3078.6955816902905</v>
      </c>
      <c r="Q253" s="8">
        <f t="shared" si="10"/>
        <v>0.89758218050655869</v>
      </c>
      <c r="R253" s="8">
        <f t="shared" si="11"/>
        <v>0.6496257739461021</v>
      </c>
    </row>
    <row r="254" spans="1:18" x14ac:dyDescent="0.3">
      <c r="A254" s="64" t="s">
        <v>379</v>
      </c>
      <c r="B254" s="64" t="s">
        <v>125</v>
      </c>
      <c r="C254" s="65" t="s">
        <v>246</v>
      </c>
      <c r="D254" s="64" t="s">
        <v>111</v>
      </c>
      <c r="E254" s="65"/>
      <c r="F254" s="65">
        <v>1690</v>
      </c>
      <c r="G254" s="65" t="s">
        <v>72</v>
      </c>
      <c r="H254" s="65" t="s">
        <v>96</v>
      </c>
      <c r="I254" s="65">
        <v>1</v>
      </c>
      <c r="J254" s="65">
        <v>87204</v>
      </c>
      <c r="K254" s="8">
        <v>25.423999999999999</v>
      </c>
      <c r="L254" s="65"/>
      <c r="M254" s="65">
        <v>2.0674893567116661</v>
      </c>
      <c r="N254" s="65"/>
      <c r="O254" s="65">
        <v>29.771846736647987</v>
      </c>
      <c r="P254" s="65">
        <f t="shared" si="9"/>
        <v>2929.0759411526615</v>
      </c>
      <c r="Q254" s="8">
        <f t="shared" si="10"/>
        <v>0.85396113398313456</v>
      </c>
      <c r="R254" s="8">
        <f t="shared" si="11"/>
        <v>0.68280919995981804</v>
      </c>
    </row>
    <row r="255" spans="1:18" x14ac:dyDescent="0.3">
      <c r="A255" s="64" t="s">
        <v>379</v>
      </c>
      <c r="B255" s="64" t="s">
        <v>125</v>
      </c>
      <c r="C255" s="65" t="s">
        <v>246</v>
      </c>
      <c r="D255" s="64" t="s">
        <v>111</v>
      </c>
      <c r="E255" s="65"/>
      <c r="F255" s="65">
        <v>1691</v>
      </c>
      <c r="G255" s="65" t="s">
        <v>72</v>
      </c>
      <c r="H255" s="65" t="s">
        <v>96</v>
      </c>
      <c r="I255" s="65">
        <v>1</v>
      </c>
      <c r="J255" s="65">
        <v>87204</v>
      </c>
      <c r="K255" s="8">
        <v>25.423999999999999</v>
      </c>
      <c r="L255" s="65"/>
      <c r="M255" s="65">
        <v>1.7928651811098593</v>
      </c>
      <c r="N255" s="65"/>
      <c r="O255" s="65">
        <v>25.817258607981973</v>
      </c>
      <c r="P255" s="65">
        <f t="shared" si="9"/>
        <v>3377.7405000327558</v>
      </c>
      <c r="Q255" s="8">
        <f t="shared" si="10"/>
        <v>0.98476760782570505</v>
      </c>
      <c r="R255" s="8">
        <f t="shared" si="11"/>
        <v>0.59211179780702661</v>
      </c>
    </row>
    <row r="256" spans="1:18" x14ac:dyDescent="0.3">
      <c r="A256" s="64" t="s">
        <v>379</v>
      </c>
      <c r="B256" s="64" t="s">
        <v>125</v>
      </c>
      <c r="C256" s="65" t="s">
        <v>246</v>
      </c>
      <c r="D256" s="64" t="s">
        <v>111</v>
      </c>
      <c r="E256" s="65"/>
      <c r="F256" s="65">
        <v>1692</v>
      </c>
      <c r="G256" s="65" t="s">
        <v>72</v>
      </c>
      <c r="H256" s="65" t="s">
        <v>96</v>
      </c>
      <c r="I256" s="65">
        <v>1</v>
      </c>
      <c r="J256" s="65">
        <v>87204</v>
      </c>
      <c r="K256" s="8">
        <v>25.423999999999999</v>
      </c>
      <c r="L256" s="65"/>
      <c r="M256" s="65">
        <v>2.2067525489782223</v>
      </c>
      <c r="N256" s="65"/>
      <c r="O256" s="65">
        <v>31.777236705286398</v>
      </c>
      <c r="P256" s="65">
        <f t="shared" si="9"/>
        <v>2744.2285434936171</v>
      </c>
      <c r="Q256" s="8">
        <f t="shared" si="10"/>
        <v>0.80006956664581574</v>
      </c>
      <c r="R256" s="8">
        <f t="shared" si="11"/>
        <v>0.72880227295276356</v>
      </c>
    </row>
    <row r="257" spans="1:18" x14ac:dyDescent="0.3">
      <c r="A257" s="64" t="s">
        <v>379</v>
      </c>
      <c r="B257" s="64" t="s">
        <v>125</v>
      </c>
      <c r="C257" s="65" t="s">
        <v>246</v>
      </c>
      <c r="D257" s="64" t="s">
        <v>111</v>
      </c>
      <c r="E257" s="65"/>
      <c r="F257" s="65">
        <v>1693</v>
      </c>
      <c r="G257" s="65" t="s">
        <v>72</v>
      </c>
      <c r="H257" s="65" t="s">
        <v>96</v>
      </c>
      <c r="I257" s="65">
        <v>1</v>
      </c>
      <c r="J257" s="65">
        <v>87204</v>
      </c>
      <c r="K257" s="8">
        <v>25.423999999999999</v>
      </c>
      <c r="L257" s="65"/>
      <c r="M257" s="65">
        <v>3.3147194845098951</v>
      </c>
      <c r="N257" s="65"/>
      <c r="O257" s="65">
        <v>47.731960576942484</v>
      </c>
      <c r="P257" s="65">
        <f t="shared" si="9"/>
        <v>1826.9519824024362</v>
      </c>
      <c r="Q257" s="8">
        <f t="shared" si="10"/>
        <v>0.53264101647400963</v>
      </c>
      <c r="R257" s="8">
        <f t="shared" si="11"/>
        <v>1.0947195215114556</v>
      </c>
    </row>
    <row r="258" spans="1:18" x14ac:dyDescent="0.3">
      <c r="A258" s="64" t="s">
        <v>379</v>
      </c>
      <c r="B258" s="64" t="s">
        <v>125</v>
      </c>
      <c r="C258" s="65" t="s">
        <v>246</v>
      </c>
      <c r="D258" s="64" t="s">
        <v>111</v>
      </c>
      <c r="E258" s="65"/>
      <c r="F258" s="65">
        <v>1694</v>
      </c>
      <c r="G258" s="65" t="s">
        <v>72</v>
      </c>
      <c r="H258" s="65" t="s">
        <v>96</v>
      </c>
      <c r="I258" s="65">
        <v>1</v>
      </c>
      <c r="J258" s="65">
        <v>87204</v>
      </c>
      <c r="K258" s="8">
        <v>25.423999999999999</v>
      </c>
      <c r="L258" s="65"/>
      <c r="M258" s="65">
        <v>3.3240369730802235</v>
      </c>
      <c r="N258" s="65"/>
      <c r="O258" s="65">
        <v>47.866132412355213</v>
      </c>
      <c r="P258" s="65">
        <f t="shared" si="9"/>
        <v>1821.8309189628801</v>
      </c>
      <c r="Q258" s="8">
        <f t="shared" si="10"/>
        <v>0.53114798958433396</v>
      </c>
      <c r="R258" s="8">
        <f t="shared" si="11"/>
        <v>1.0977967160303475</v>
      </c>
    </row>
    <row r="259" spans="1:18" x14ac:dyDescent="0.3">
      <c r="A259" s="64" t="s">
        <v>379</v>
      </c>
      <c r="B259" s="64" t="s">
        <v>125</v>
      </c>
      <c r="C259" s="65" t="s">
        <v>246</v>
      </c>
      <c r="D259" s="64" t="s">
        <v>111</v>
      </c>
      <c r="E259" s="65"/>
      <c r="F259" s="65">
        <v>1695</v>
      </c>
      <c r="G259" s="65" t="s">
        <v>72</v>
      </c>
      <c r="H259" s="65" t="s">
        <v>96</v>
      </c>
      <c r="I259" s="65">
        <v>1</v>
      </c>
      <c r="J259" s="65">
        <v>87204</v>
      </c>
      <c r="K259" s="8">
        <v>25.423999999999999</v>
      </c>
      <c r="L259" s="65"/>
      <c r="M259" s="65">
        <v>2.8172155400304359</v>
      </c>
      <c r="N259" s="65"/>
      <c r="O259" s="65">
        <v>40.567903776438278</v>
      </c>
      <c r="P259" s="65">
        <f t="shared" ref="P259:P322" si="12">SUM(J259/O259)</f>
        <v>2149.5811191173211</v>
      </c>
      <c r="Q259" s="8">
        <f t="shared" ref="Q259:Q322" si="13">SUM(K259/O259)</f>
        <v>0.62670233443923185</v>
      </c>
      <c r="R259" s="8">
        <f t="shared" ref="R259:R322" si="14">SUM(O259/J259)*2000</f>
        <v>0.93041382910046055</v>
      </c>
    </row>
    <row r="260" spans="1:18" x14ac:dyDescent="0.3">
      <c r="A260" s="64" t="s">
        <v>379</v>
      </c>
      <c r="B260" s="64" t="s">
        <v>125</v>
      </c>
      <c r="C260" s="65" t="s">
        <v>246</v>
      </c>
      <c r="D260" s="64" t="s">
        <v>111</v>
      </c>
      <c r="E260" s="65"/>
      <c r="F260" s="65">
        <v>1696</v>
      </c>
      <c r="G260" s="65" t="s">
        <v>72</v>
      </c>
      <c r="H260" s="65" t="s">
        <v>96</v>
      </c>
      <c r="I260" s="65">
        <v>1</v>
      </c>
      <c r="J260" s="65">
        <v>87204</v>
      </c>
      <c r="K260" s="8">
        <v>25.423999999999999</v>
      </c>
      <c r="L260" s="65"/>
      <c r="M260" s="65">
        <v>3.208257644811896</v>
      </c>
      <c r="N260" s="65"/>
      <c r="O260" s="65">
        <v>46.198910085291303</v>
      </c>
      <c r="P260" s="65">
        <f t="shared" si="12"/>
        <v>1887.5769977907726</v>
      </c>
      <c r="Q260" s="8">
        <f t="shared" si="13"/>
        <v>0.55031601293326682</v>
      </c>
      <c r="R260" s="8">
        <f t="shared" si="14"/>
        <v>1.0595594258357715</v>
      </c>
    </row>
    <row r="261" spans="1:18" x14ac:dyDescent="0.3">
      <c r="A261" s="64" t="s">
        <v>379</v>
      </c>
      <c r="B261" s="64" t="s">
        <v>125</v>
      </c>
      <c r="C261" s="65" t="s">
        <v>246</v>
      </c>
      <c r="D261" s="64" t="s">
        <v>111</v>
      </c>
      <c r="E261" s="65"/>
      <c r="F261" s="65">
        <v>1697</v>
      </c>
      <c r="G261" s="65" t="s">
        <v>72</v>
      </c>
      <c r="H261" s="65" t="s">
        <v>96</v>
      </c>
      <c r="I261" s="65">
        <v>1</v>
      </c>
      <c r="J261" s="65">
        <v>87204</v>
      </c>
      <c r="K261" s="8">
        <v>25.423999999999999</v>
      </c>
      <c r="L261" s="65"/>
      <c r="M261" s="65">
        <v>3.1614664929675511</v>
      </c>
      <c r="N261" s="65"/>
      <c r="O261" s="65">
        <v>45.525117498732733</v>
      </c>
      <c r="P261" s="65">
        <f t="shared" si="12"/>
        <v>1915.5140017470019</v>
      </c>
      <c r="Q261" s="8">
        <f t="shared" si="13"/>
        <v>0.55846094193403717</v>
      </c>
      <c r="R261" s="8">
        <f t="shared" si="14"/>
        <v>1.0441061762931225</v>
      </c>
    </row>
    <row r="262" spans="1:18" x14ac:dyDescent="0.3">
      <c r="A262" s="64" t="s">
        <v>379</v>
      </c>
      <c r="B262" s="64" t="s">
        <v>125</v>
      </c>
      <c r="C262" s="65" t="s">
        <v>246</v>
      </c>
      <c r="D262" s="64" t="s">
        <v>111</v>
      </c>
      <c r="E262" s="65"/>
      <c r="F262" s="65">
        <v>1698</v>
      </c>
      <c r="G262" s="65" t="s">
        <v>72</v>
      </c>
      <c r="H262" s="65" t="s">
        <v>96</v>
      </c>
      <c r="I262" s="65">
        <v>1</v>
      </c>
      <c r="J262" s="65">
        <v>87204</v>
      </c>
      <c r="K262" s="8">
        <v>25.423999999999999</v>
      </c>
      <c r="L262" s="65"/>
      <c r="M262" s="65">
        <v>3.6016425309320557</v>
      </c>
      <c r="N262" s="65"/>
      <c r="O262" s="65">
        <v>51.8636524454216</v>
      </c>
      <c r="P262" s="65">
        <f t="shared" si="12"/>
        <v>1681.4087687281299</v>
      </c>
      <c r="Q262" s="8">
        <f t="shared" si="13"/>
        <v>0.49020843695408439</v>
      </c>
      <c r="R262" s="8">
        <f t="shared" si="14"/>
        <v>1.1894787497229853</v>
      </c>
    </row>
    <row r="263" spans="1:18" x14ac:dyDescent="0.3">
      <c r="A263" s="64" t="s">
        <v>379</v>
      </c>
      <c r="B263" s="64" t="s">
        <v>125</v>
      </c>
      <c r="C263" s="65" t="s">
        <v>246</v>
      </c>
      <c r="D263" s="64" t="s">
        <v>111</v>
      </c>
      <c r="E263" s="65"/>
      <c r="F263" s="65">
        <v>1699</v>
      </c>
      <c r="G263" s="65" t="s">
        <v>72</v>
      </c>
      <c r="H263" s="65" t="s">
        <v>96</v>
      </c>
      <c r="I263" s="65">
        <v>1</v>
      </c>
      <c r="J263" s="65">
        <v>87204</v>
      </c>
      <c r="K263" s="8">
        <v>25.423999999999999</v>
      </c>
      <c r="L263" s="65"/>
      <c r="M263" s="65">
        <v>3.5348752190052819</v>
      </c>
      <c r="N263" s="65"/>
      <c r="O263" s="65">
        <v>50.902203153676055</v>
      </c>
      <c r="P263" s="65">
        <f t="shared" si="12"/>
        <v>1713.1674976174838</v>
      </c>
      <c r="Q263" s="8">
        <f t="shared" si="13"/>
        <v>0.49946757556335614</v>
      </c>
      <c r="R263" s="8">
        <f t="shared" si="14"/>
        <v>1.1674281719571591</v>
      </c>
    </row>
    <row r="264" spans="1:18" x14ac:dyDescent="0.3">
      <c r="A264" s="64" t="s">
        <v>379</v>
      </c>
      <c r="B264" s="64" t="s">
        <v>125</v>
      </c>
      <c r="C264" s="65" t="s">
        <v>246</v>
      </c>
      <c r="D264" s="64" t="s">
        <v>111</v>
      </c>
      <c r="E264" s="65"/>
      <c r="F264" s="65">
        <v>1700</v>
      </c>
      <c r="G264" s="65" t="s">
        <v>72</v>
      </c>
      <c r="H264" s="65" t="s">
        <v>96</v>
      </c>
      <c r="I264" s="65">
        <v>1</v>
      </c>
      <c r="J264" s="65">
        <v>87204</v>
      </c>
      <c r="K264" s="8">
        <v>25.423999999999999</v>
      </c>
      <c r="L264" s="65"/>
      <c r="M264" s="65">
        <v>3.4877854735064</v>
      </c>
      <c r="N264" s="65"/>
      <c r="O264" s="65">
        <v>50.224110818492164</v>
      </c>
      <c r="P264" s="65">
        <f t="shared" si="12"/>
        <v>1736.2975387489012</v>
      </c>
      <c r="Q264" s="8">
        <f t="shared" si="13"/>
        <v>0.50621105253373766</v>
      </c>
      <c r="R264" s="8">
        <f t="shared" si="14"/>
        <v>1.1518763088503319</v>
      </c>
    </row>
    <row r="265" spans="1:18" x14ac:dyDescent="0.3">
      <c r="A265" s="64" t="s">
        <v>379</v>
      </c>
      <c r="B265" s="64" t="s">
        <v>125</v>
      </c>
      <c r="C265" s="65" t="s">
        <v>246</v>
      </c>
      <c r="D265" s="64" t="s">
        <v>111</v>
      </c>
      <c r="E265" s="65"/>
      <c r="F265" s="65">
        <v>1701</v>
      </c>
      <c r="G265" s="65" t="s">
        <v>72</v>
      </c>
      <c r="H265" s="65" t="s">
        <v>96</v>
      </c>
      <c r="I265" s="65">
        <v>1</v>
      </c>
      <c r="J265" s="65">
        <v>87204</v>
      </c>
      <c r="K265" s="8">
        <v>25.423999999999999</v>
      </c>
      <c r="L265" s="65"/>
      <c r="M265" s="65">
        <v>2.2360949083793464</v>
      </c>
      <c r="N265" s="65"/>
      <c r="O265" s="65">
        <v>32.199766680662584</v>
      </c>
      <c r="P265" s="65">
        <f t="shared" si="12"/>
        <v>2708.2183813577117</v>
      </c>
      <c r="Q265" s="8">
        <f t="shared" si="13"/>
        <v>0.78957093857665317</v>
      </c>
      <c r="R265" s="8">
        <f t="shared" si="14"/>
        <v>0.73849288291047632</v>
      </c>
    </row>
    <row r="266" spans="1:18" x14ac:dyDescent="0.3">
      <c r="A266" s="64" t="s">
        <v>379</v>
      </c>
      <c r="B266" s="64" t="s">
        <v>125</v>
      </c>
      <c r="C266" s="65" t="s">
        <v>246</v>
      </c>
      <c r="D266" s="64" t="s">
        <v>111</v>
      </c>
      <c r="E266" s="65"/>
      <c r="F266" s="65">
        <v>1702</v>
      </c>
      <c r="G266" s="65" t="s">
        <v>72</v>
      </c>
      <c r="H266" s="65" t="s">
        <v>96</v>
      </c>
      <c r="I266" s="65">
        <v>1</v>
      </c>
      <c r="J266" s="65">
        <v>87204</v>
      </c>
      <c r="K266" s="8">
        <v>25.423999999999999</v>
      </c>
      <c r="L266" s="65"/>
      <c r="M266" s="65">
        <v>2.6390262383320242</v>
      </c>
      <c r="N266" s="65"/>
      <c r="O266" s="65">
        <v>38.001977831981151</v>
      </c>
      <c r="P266" s="65">
        <f t="shared" si="12"/>
        <v>2294.7226690557177</v>
      </c>
      <c r="Q266" s="8">
        <f t="shared" si="13"/>
        <v>0.66901781039943764</v>
      </c>
      <c r="R266" s="8">
        <f t="shared" si="14"/>
        <v>0.87156501609974657</v>
      </c>
    </row>
    <row r="267" spans="1:18" x14ac:dyDescent="0.3">
      <c r="A267" s="64" t="s">
        <v>379</v>
      </c>
      <c r="B267" s="64" t="s">
        <v>125</v>
      </c>
      <c r="C267" s="65" t="s">
        <v>246</v>
      </c>
      <c r="D267" s="64" t="s">
        <v>111</v>
      </c>
      <c r="E267" s="65"/>
      <c r="F267" s="65">
        <v>1703</v>
      </c>
      <c r="G267" s="65" t="s">
        <v>72</v>
      </c>
      <c r="H267" s="65" t="s">
        <v>96</v>
      </c>
      <c r="I267" s="65">
        <v>1</v>
      </c>
      <c r="J267" s="65">
        <v>87204</v>
      </c>
      <c r="K267" s="8">
        <v>25.423999999999999</v>
      </c>
      <c r="L267" s="65"/>
      <c r="M267" s="65">
        <v>2.1730940901679396</v>
      </c>
      <c r="N267" s="65"/>
      <c r="O267" s="65">
        <v>31.292554898418331</v>
      </c>
      <c r="P267" s="65">
        <f t="shared" si="12"/>
        <v>2786.7331473278869</v>
      </c>
      <c r="Q267" s="8">
        <f t="shared" si="13"/>
        <v>0.81246162489867657</v>
      </c>
      <c r="R267" s="8">
        <f t="shared" si="14"/>
        <v>0.71768622765970214</v>
      </c>
    </row>
    <row r="268" spans="1:18" x14ac:dyDescent="0.3">
      <c r="A268" s="64" t="s">
        <v>379</v>
      </c>
      <c r="B268" s="64" t="s">
        <v>125</v>
      </c>
      <c r="C268" s="65" t="s">
        <v>246</v>
      </c>
      <c r="D268" s="64" t="s">
        <v>111</v>
      </c>
      <c r="E268" s="65"/>
      <c r="F268" s="65">
        <v>1704</v>
      </c>
      <c r="G268" s="65" t="s">
        <v>72</v>
      </c>
      <c r="H268" s="65" t="s">
        <v>96</v>
      </c>
      <c r="I268" s="65">
        <v>1</v>
      </c>
      <c r="J268" s="65">
        <v>87204</v>
      </c>
      <c r="K268" s="8">
        <v>25.423999999999999</v>
      </c>
      <c r="L268" s="65"/>
      <c r="M268" s="65">
        <v>2.4198801157615666</v>
      </c>
      <c r="N268" s="65"/>
      <c r="O268" s="65">
        <v>34.84627366696656</v>
      </c>
      <c r="P268" s="65">
        <f t="shared" si="12"/>
        <v>2502.5344412268482</v>
      </c>
      <c r="Q268" s="8">
        <f t="shared" si="13"/>
        <v>0.72960455522397361</v>
      </c>
      <c r="R268" s="8">
        <f t="shared" si="14"/>
        <v>0.79918980016895003</v>
      </c>
    </row>
    <row r="269" spans="1:18" x14ac:dyDescent="0.3">
      <c r="A269" s="64" t="s">
        <v>379</v>
      </c>
      <c r="B269" s="64" t="s">
        <v>125</v>
      </c>
      <c r="C269" s="65" t="s">
        <v>246</v>
      </c>
      <c r="D269" s="64" t="s">
        <v>111</v>
      </c>
      <c r="E269" s="65"/>
      <c r="F269" s="65">
        <v>1705</v>
      </c>
      <c r="G269" s="65" t="s">
        <v>72</v>
      </c>
      <c r="H269" s="65" t="s">
        <v>96</v>
      </c>
      <c r="I269" s="65">
        <v>1</v>
      </c>
      <c r="J269" s="65">
        <v>87204</v>
      </c>
      <c r="K269" s="8">
        <v>25.423999999999999</v>
      </c>
      <c r="L269" s="65"/>
      <c r="M269" s="65">
        <v>2.356253835473451</v>
      </c>
      <c r="N269" s="65"/>
      <c r="O269" s="65">
        <v>33.930055230817693</v>
      </c>
      <c r="P269" s="65">
        <f t="shared" si="12"/>
        <v>2570.1107589354915</v>
      </c>
      <c r="Q269" s="8">
        <f t="shared" si="13"/>
        <v>0.7493061778722987</v>
      </c>
      <c r="R269" s="8">
        <f t="shared" si="14"/>
        <v>0.77817657976280197</v>
      </c>
    </row>
    <row r="270" spans="1:18" x14ac:dyDescent="0.3">
      <c r="A270" s="64" t="s">
        <v>379</v>
      </c>
      <c r="B270" s="64" t="s">
        <v>125</v>
      </c>
      <c r="C270" s="65" t="s">
        <v>246</v>
      </c>
      <c r="D270" s="64" t="s">
        <v>111</v>
      </c>
      <c r="E270" s="65"/>
      <c r="F270" s="65">
        <v>1706</v>
      </c>
      <c r="G270" s="65" t="s">
        <v>72</v>
      </c>
      <c r="H270" s="65" t="s">
        <v>96</v>
      </c>
      <c r="I270" s="65">
        <v>1</v>
      </c>
      <c r="J270" s="65">
        <v>87204</v>
      </c>
      <c r="K270" s="8">
        <v>25.423999999999999</v>
      </c>
      <c r="L270" s="65"/>
      <c r="M270" s="65">
        <v>3.0382752425883877</v>
      </c>
      <c r="N270" s="65"/>
      <c r="O270" s="65">
        <v>43.751163493272784</v>
      </c>
      <c r="P270" s="65">
        <f t="shared" si="12"/>
        <v>1993.1812787883587</v>
      </c>
      <c r="Q270" s="8">
        <f t="shared" si="13"/>
        <v>0.5811045460290265</v>
      </c>
      <c r="R270" s="8">
        <f t="shared" si="14"/>
        <v>1.0034210241106551</v>
      </c>
    </row>
    <row r="271" spans="1:18" x14ac:dyDescent="0.3">
      <c r="A271" s="64" t="s">
        <v>379</v>
      </c>
      <c r="B271" s="64" t="s">
        <v>125</v>
      </c>
      <c r="C271" s="65" t="s">
        <v>246</v>
      </c>
      <c r="D271" s="64" t="s">
        <v>111</v>
      </c>
      <c r="E271" s="65"/>
      <c r="F271" s="65">
        <v>1707</v>
      </c>
      <c r="G271" s="65" t="s">
        <v>72</v>
      </c>
      <c r="H271" s="65" t="s">
        <v>96</v>
      </c>
      <c r="I271" s="65">
        <v>1</v>
      </c>
      <c r="J271" s="65">
        <v>87204</v>
      </c>
      <c r="K271" s="8">
        <v>25.423999999999999</v>
      </c>
      <c r="L271" s="65"/>
      <c r="M271" s="65">
        <v>2.4049713721140602</v>
      </c>
      <c r="N271" s="65"/>
      <c r="O271" s="65">
        <v>34.631587758442464</v>
      </c>
      <c r="P271" s="65">
        <f t="shared" si="12"/>
        <v>2518.0479915692422</v>
      </c>
      <c r="Q271" s="8">
        <f t="shared" si="13"/>
        <v>0.73412747279547286</v>
      </c>
      <c r="R271" s="8">
        <f t="shared" si="14"/>
        <v>0.79426603730201517</v>
      </c>
    </row>
    <row r="272" spans="1:18" x14ac:dyDescent="0.3">
      <c r="A272" s="64" t="s">
        <v>379</v>
      </c>
      <c r="B272" s="64" t="s">
        <v>125</v>
      </c>
      <c r="C272" s="65" t="s">
        <v>246</v>
      </c>
      <c r="D272" s="64" t="s">
        <v>111</v>
      </c>
      <c r="E272" s="65"/>
      <c r="F272" s="65">
        <v>1708</v>
      </c>
      <c r="G272" s="65" t="s">
        <v>72</v>
      </c>
      <c r="H272" s="65" t="s">
        <v>96</v>
      </c>
      <c r="I272" s="65">
        <v>1</v>
      </c>
      <c r="J272" s="65">
        <v>87204</v>
      </c>
      <c r="K272" s="8">
        <v>25.423999999999999</v>
      </c>
      <c r="L272" s="65"/>
      <c r="M272" s="65">
        <v>2.2274512620250064</v>
      </c>
      <c r="N272" s="65"/>
      <c r="O272" s="65">
        <v>32.075298173160093</v>
      </c>
      <c r="P272" s="65">
        <f t="shared" si="12"/>
        <v>2718.7276492092096</v>
      </c>
      <c r="Q272" s="8">
        <f t="shared" si="13"/>
        <v>0.79263487630722151</v>
      </c>
      <c r="R272" s="8">
        <f t="shared" si="14"/>
        <v>0.73563823157561792</v>
      </c>
    </row>
    <row r="273" spans="1:18" x14ac:dyDescent="0.3">
      <c r="A273" s="64" t="s">
        <v>379</v>
      </c>
      <c r="B273" s="64" t="s">
        <v>125</v>
      </c>
      <c r="C273" s="65" t="s">
        <v>246</v>
      </c>
      <c r="D273" s="64" t="s">
        <v>111</v>
      </c>
      <c r="E273" s="65"/>
      <c r="F273" s="65">
        <v>1709</v>
      </c>
      <c r="G273" s="65" t="s">
        <v>72</v>
      </c>
      <c r="H273" s="65" t="s">
        <v>96</v>
      </c>
      <c r="I273" s="65">
        <v>1</v>
      </c>
      <c r="J273" s="65">
        <v>87204</v>
      </c>
      <c r="K273" s="8">
        <v>25.423999999999999</v>
      </c>
      <c r="L273" s="65"/>
      <c r="M273" s="65">
        <v>3.4086080108704593</v>
      </c>
      <c r="N273" s="65"/>
      <c r="O273" s="65">
        <v>49.083955356534609</v>
      </c>
      <c r="P273" s="65">
        <f t="shared" si="12"/>
        <v>1776.6294375946297</v>
      </c>
      <c r="Q273" s="8">
        <f t="shared" si="13"/>
        <v>0.51796966677452716</v>
      </c>
      <c r="R273" s="8">
        <f t="shared" si="14"/>
        <v>1.1257271537208067</v>
      </c>
    </row>
    <row r="274" spans="1:18" x14ac:dyDescent="0.3">
      <c r="A274" s="64" t="s">
        <v>379</v>
      </c>
      <c r="B274" s="64" t="s">
        <v>125</v>
      </c>
      <c r="C274" s="65" t="s">
        <v>246</v>
      </c>
      <c r="D274" s="64" t="s">
        <v>111</v>
      </c>
      <c r="E274" s="65"/>
      <c r="F274" s="65">
        <v>1710</v>
      </c>
      <c r="G274" s="65" t="s">
        <v>72</v>
      </c>
      <c r="H274" s="65" t="s">
        <v>96</v>
      </c>
      <c r="I274" s="65">
        <v>1</v>
      </c>
      <c r="J274" s="65">
        <v>87204</v>
      </c>
      <c r="K274" s="8">
        <v>25.423999999999999</v>
      </c>
      <c r="L274" s="65"/>
      <c r="M274" s="65">
        <v>3.9533684987792554</v>
      </c>
      <c r="N274" s="65"/>
      <c r="O274" s="65">
        <v>56.928506382421276</v>
      </c>
      <c r="P274" s="65">
        <f t="shared" si="12"/>
        <v>1531.8160538799482</v>
      </c>
      <c r="Q274" s="8">
        <f t="shared" si="13"/>
        <v>0.4465952405146989</v>
      </c>
      <c r="R274" s="8">
        <f t="shared" si="14"/>
        <v>1.3056397959364543</v>
      </c>
    </row>
    <row r="275" spans="1:18" x14ac:dyDescent="0.3">
      <c r="A275" s="64" t="s">
        <v>379</v>
      </c>
      <c r="B275" s="64" t="s">
        <v>125</v>
      </c>
      <c r="C275" s="65" t="s">
        <v>246</v>
      </c>
      <c r="D275" s="64" t="s">
        <v>111</v>
      </c>
      <c r="E275" s="65"/>
      <c r="F275" s="65">
        <v>1711</v>
      </c>
      <c r="G275" s="65" t="s">
        <v>72</v>
      </c>
      <c r="H275" s="65" t="s">
        <v>96</v>
      </c>
      <c r="I275" s="65">
        <v>1</v>
      </c>
      <c r="J275" s="65">
        <v>87204</v>
      </c>
      <c r="K275" s="8">
        <v>25.423999999999999</v>
      </c>
      <c r="L275" s="65"/>
      <c r="M275" s="65">
        <v>3.6827987757212775</v>
      </c>
      <c r="N275" s="65"/>
      <c r="O275" s="65">
        <v>53.032302370386397</v>
      </c>
      <c r="P275" s="65">
        <f t="shared" si="12"/>
        <v>1644.3562904539351</v>
      </c>
      <c r="Q275" s="8">
        <f t="shared" si="13"/>
        <v>0.47940592551374756</v>
      </c>
      <c r="R275" s="8">
        <f t="shared" si="14"/>
        <v>1.2162814176043852</v>
      </c>
    </row>
    <row r="276" spans="1:18" x14ac:dyDescent="0.3">
      <c r="A276" s="64" t="s">
        <v>379</v>
      </c>
      <c r="B276" s="64" t="s">
        <v>125</v>
      </c>
      <c r="C276" s="65" t="s">
        <v>246</v>
      </c>
      <c r="D276" s="64" t="s">
        <v>111</v>
      </c>
      <c r="E276" s="65"/>
      <c r="F276" s="65">
        <v>1712</v>
      </c>
      <c r="G276" s="65" t="s">
        <v>72</v>
      </c>
      <c r="H276" s="65" t="s">
        <v>96</v>
      </c>
      <c r="I276" s="65">
        <v>1</v>
      </c>
      <c r="J276" s="65">
        <v>87204</v>
      </c>
      <c r="K276" s="8">
        <v>25.423999999999999</v>
      </c>
      <c r="L276" s="65"/>
      <c r="M276" s="65">
        <v>3.3727451589713175</v>
      </c>
      <c r="N276" s="65"/>
      <c r="O276" s="65">
        <v>48.567530289186969</v>
      </c>
      <c r="P276" s="65">
        <f t="shared" si="12"/>
        <v>1795.5205768289811</v>
      </c>
      <c r="Q276" s="8">
        <f t="shared" si="13"/>
        <v>0.52347730775308488</v>
      </c>
      <c r="R276" s="8">
        <f t="shared" si="14"/>
        <v>1.1138830853902795</v>
      </c>
    </row>
    <row r="277" spans="1:18" x14ac:dyDescent="0.3">
      <c r="A277" s="64" t="s">
        <v>379</v>
      </c>
      <c r="B277" s="64" t="s">
        <v>125</v>
      </c>
      <c r="C277" s="65" t="s">
        <v>246</v>
      </c>
      <c r="D277" s="64" t="s">
        <v>111</v>
      </c>
      <c r="E277" s="65"/>
      <c r="F277" s="65">
        <v>1713</v>
      </c>
      <c r="G277" s="65" t="s">
        <v>72</v>
      </c>
      <c r="H277" s="65" t="s">
        <v>96</v>
      </c>
      <c r="I277" s="65">
        <v>1</v>
      </c>
      <c r="J277" s="65">
        <v>87204</v>
      </c>
      <c r="K277" s="8">
        <v>25.423999999999999</v>
      </c>
      <c r="L277" s="65"/>
      <c r="M277" s="65">
        <v>2.8772759619280972</v>
      </c>
      <c r="N277" s="65"/>
      <c r="O277" s="65">
        <v>41.432773851764601</v>
      </c>
      <c r="P277" s="65">
        <f t="shared" si="12"/>
        <v>2104.7106407114479</v>
      </c>
      <c r="Q277" s="8">
        <f t="shared" si="13"/>
        <v>0.61362051430493847</v>
      </c>
      <c r="R277" s="8">
        <f t="shared" si="14"/>
        <v>0.95024938882997567</v>
      </c>
    </row>
    <row r="278" spans="1:18" x14ac:dyDescent="0.3">
      <c r="A278" s="64" t="s">
        <v>379</v>
      </c>
      <c r="B278" s="64" t="s">
        <v>125</v>
      </c>
      <c r="C278" s="65" t="s">
        <v>246</v>
      </c>
      <c r="D278" s="64" t="s">
        <v>111</v>
      </c>
      <c r="E278" s="65"/>
      <c r="F278" s="65">
        <v>1714</v>
      </c>
      <c r="G278" s="65" t="s">
        <v>72</v>
      </c>
      <c r="H278" s="65" t="s">
        <v>96</v>
      </c>
      <c r="I278" s="65">
        <v>1</v>
      </c>
      <c r="J278" s="65">
        <v>87204</v>
      </c>
      <c r="K278" s="8">
        <v>25.423999999999999</v>
      </c>
      <c r="L278" s="65"/>
      <c r="M278" s="65">
        <v>2.975916325071112</v>
      </c>
      <c r="N278" s="65"/>
      <c r="O278" s="65">
        <v>42.853195081024019</v>
      </c>
      <c r="P278" s="65">
        <f t="shared" si="12"/>
        <v>2034.9474487286275</v>
      </c>
      <c r="Q278" s="8">
        <f t="shared" si="13"/>
        <v>0.5932813166423172</v>
      </c>
      <c r="R278" s="8">
        <f t="shared" si="14"/>
        <v>0.98282636303435666</v>
      </c>
    </row>
    <row r="279" spans="1:18" x14ac:dyDescent="0.3">
      <c r="A279" s="64" t="s">
        <v>379</v>
      </c>
      <c r="B279" s="64" t="s">
        <v>125</v>
      </c>
      <c r="C279" s="65" t="s">
        <v>246</v>
      </c>
      <c r="D279" s="64" t="s">
        <v>111</v>
      </c>
      <c r="E279" s="65"/>
      <c r="F279" s="65">
        <v>1715</v>
      </c>
      <c r="G279" s="65" t="s">
        <v>72</v>
      </c>
      <c r="H279" s="65" t="s">
        <v>96</v>
      </c>
      <c r="I279" s="65">
        <v>1</v>
      </c>
      <c r="J279" s="65">
        <v>87204</v>
      </c>
      <c r="K279" s="8">
        <v>25.423999999999999</v>
      </c>
      <c r="L279" s="65"/>
      <c r="M279" s="65">
        <v>3.1979660552913347</v>
      </c>
      <c r="N279" s="65"/>
      <c r="O279" s="65">
        <v>46.050711196195216</v>
      </c>
      <c r="P279" s="65">
        <f t="shared" si="12"/>
        <v>1893.6515362048292</v>
      </c>
      <c r="Q279" s="8">
        <f t="shared" si="13"/>
        <v>0.55208702188513803</v>
      </c>
      <c r="R279" s="8">
        <f t="shared" si="14"/>
        <v>1.0561605246593095</v>
      </c>
    </row>
    <row r="280" spans="1:18" x14ac:dyDescent="0.3">
      <c r="A280" s="64" t="s">
        <v>379</v>
      </c>
      <c r="B280" s="64" t="s">
        <v>125</v>
      </c>
      <c r="C280" s="65" t="s">
        <v>246</v>
      </c>
      <c r="D280" s="64" t="s">
        <v>111</v>
      </c>
      <c r="E280" s="65"/>
      <c r="F280" s="65">
        <v>1716</v>
      </c>
      <c r="G280" s="65" t="s">
        <v>72</v>
      </c>
      <c r="H280" s="65" t="s">
        <v>96</v>
      </c>
      <c r="I280" s="65">
        <v>1</v>
      </c>
      <c r="J280" s="65">
        <v>87204</v>
      </c>
      <c r="K280" s="8">
        <v>25.423999999999999</v>
      </c>
      <c r="L280" s="65"/>
      <c r="M280" s="65">
        <v>2.7114159792406145</v>
      </c>
      <c r="N280" s="65"/>
      <c r="O280" s="65">
        <v>39.044390101064849</v>
      </c>
      <c r="P280" s="65">
        <f t="shared" si="12"/>
        <v>2233.4578610211588</v>
      </c>
      <c r="Q280" s="8">
        <f t="shared" si="13"/>
        <v>0.65115628478741727</v>
      </c>
      <c r="R280" s="8">
        <f t="shared" si="14"/>
        <v>0.89547245770984929</v>
      </c>
    </row>
    <row r="281" spans="1:18" x14ac:dyDescent="0.3">
      <c r="A281" s="64" t="s">
        <v>379</v>
      </c>
      <c r="B281" s="64" t="s">
        <v>125</v>
      </c>
      <c r="C281" s="65" t="s">
        <v>246</v>
      </c>
      <c r="D281" s="64" t="s">
        <v>111</v>
      </c>
      <c r="E281" s="65"/>
      <c r="F281" s="65">
        <v>1717</v>
      </c>
      <c r="G281" s="65" t="s">
        <v>72</v>
      </c>
      <c r="H281" s="65" t="s">
        <v>96</v>
      </c>
      <c r="I281" s="65">
        <v>1</v>
      </c>
      <c r="J281" s="65">
        <v>87204</v>
      </c>
      <c r="K281" s="8">
        <v>25.423999999999999</v>
      </c>
      <c r="L281" s="65"/>
      <c r="M281" s="65">
        <v>2.5034705770684869</v>
      </c>
      <c r="N281" s="65"/>
      <c r="O281" s="65">
        <v>36.04997630978621</v>
      </c>
      <c r="P281" s="65">
        <f t="shared" si="12"/>
        <v>2418.9752373381561</v>
      </c>
      <c r="Q281" s="8">
        <f t="shared" si="13"/>
        <v>0.70524318189630386</v>
      </c>
      <c r="R281" s="8">
        <f t="shared" si="14"/>
        <v>0.82679639259176674</v>
      </c>
    </row>
    <row r="282" spans="1:18" x14ac:dyDescent="0.3">
      <c r="A282" s="64" t="s">
        <v>379</v>
      </c>
      <c r="B282" s="64" t="s">
        <v>125</v>
      </c>
      <c r="C282" s="65" t="s">
        <v>246</v>
      </c>
      <c r="D282" s="64" t="s">
        <v>111</v>
      </c>
      <c r="E282" s="65"/>
      <c r="F282" s="65">
        <v>1718</v>
      </c>
      <c r="G282" s="65" t="s">
        <v>72</v>
      </c>
      <c r="H282" s="65" t="s">
        <v>96</v>
      </c>
      <c r="I282" s="65">
        <v>1</v>
      </c>
      <c r="J282" s="65">
        <v>87204</v>
      </c>
      <c r="K282" s="8">
        <v>25.423999999999999</v>
      </c>
      <c r="L282" s="65"/>
      <c r="M282" s="65">
        <v>2.4496104208133924</v>
      </c>
      <c r="N282" s="65"/>
      <c r="O282" s="65">
        <v>35.27439005971285</v>
      </c>
      <c r="P282" s="65">
        <f t="shared" si="12"/>
        <v>2472.1618106615074</v>
      </c>
      <c r="Q282" s="8">
        <f t="shared" si="13"/>
        <v>0.72074952839615347</v>
      </c>
      <c r="R282" s="8">
        <f t="shared" si="14"/>
        <v>0.80900853308822651</v>
      </c>
    </row>
    <row r="283" spans="1:18" x14ac:dyDescent="0.3">
      <c r="A283" s="64" t="s">
        <v>379</v>
      </c>
      <c r="B283" s="64" t="s">
        <v>125</v>
      </c>
      <c r="C283" s="65" t="s">
        <v>246</v>
      </c>
      <c r="D283" s="64" t="s">
        <v>111</v>
      </c>
      <c r="E283" s="65"/>
      <c r="F283" s="65">
        <v>1719</v>
      </c>
      <c r="G283" s="65" t="s">
        <v>72</v>
      </c>
      <c r="H283" s="65" t="s">
        <v>96</v>
      </c>
      <c r="I283" s="65">
        <v>1</v>
      </c>
      <c r="J283" s="65">
        <v>87204</v>
      </c>
      <c r="K283" s="8">
        <v>25.423999999999999</v>
      </c>
      <c r="L283" s="65"/>
      <c r="M283" s="65">
        <v>2.4896222695667816</v>
      </c>
      <c r="N283" s="65"/>
      <c r="O283" s="65">
        <v>35.85056068176165</v>
      </c>
      <c r="P283" s="65">
        <f t="shared" si="12"/>
        <v>2432.4305768630147</v>
      </c>
      <c r="Q283" s="8">
        <f t="shared" si="13"/>
        <v>0.70916603580300541</v>
      </c>
      <c r="R283" s="8">
        <f t="shared" si="14"/>
        <v>0.82222284945098045</v>
      </c>
    </row>
    <row r="284" spans="1:18" x14ac:dyDescent="0.3">
      <c r="A284" s="64" t="s">
        <v>379</v>
      </c>
      <c r="B284" s="64" t="s">
        <v>125</v>
      </c>
      <c r="C284" s="65" t="s">
        <v>246</v>
      </c>
      <c r="D284" s="64" t="s">
        <v>111</v>
      </c>
      <c r="E284" s="65"/>
      <c r="F284" s="65">
        <v>1720</v>
      </c>
      <c r="G284" s="65" t="s">
        <v>72</v>
      </c>
      <c r="H284" s="65" t="s">
        <v>96</v>
      </c>
      <c r="I284" s="65">
        <v>1</v>
      </c>
      <c r="J284" s="65">
        <v>87204</v>
      </c>
      <c r="K284" s="8">
        <v>25.423999999999999</v>
      </c>
      <c r="L284" s="65"/>
      <c r="M284" s="65">
        <v>3.6615186754588547</v>
      </c>
      <c r="N284" s="65"/>
      <c r="O284" s="65">
        <v>52.725868926607511</v>
      </c>
      <c r="P284" s="65">
        <f t="shared" si="12"/>
        <v>1653.9129989756032</v>
      </c>
      <c r="Q284" s="8">
        <f t="shared" si="13"/>
        <v>0.48219214813489902</v>
      </c>
      <c r="R284" s="8">
        <f t="shared" si="14"/>
        <v>1.2092534499932917</v>
      </c>
    </row>
    <row r="285" spans="1:18" x14ac:dyDescent="0.3">
      <c r="A285" s="64" t="s">
        <v>379</v>
      </c>
      <c r="B285" s="64" t="s">
        <v>125</v>
      </c>
      <c r="C285" s="65" t="s">
        <v>246</v>
      </c>
      <c r="D285" s="64" t="s">
        <v>111</v>
      </c>
      <c r="E285" s="65"/>
      <c r="F285" s="65">
        <v>1721</v>
      </c>
      <c r="G285" s="65" t="s">
        <v>72</v>
      </c>
      <c r="H285" s="65" t="s">
        <v>96</v>
      </c>
      <c r="I285" s="65">
        <v>1</v>
      </c>
      <c r="J285" s="65">
        <v>87204</v>
      </c>
      <c r="K285" s="8">
        <v>25.423999999999999</v>
      </c>
      <c r="L285" s="65"/>
      <c r="M285" s="65">
        <v>2.4338466760573119</v>
      </c>
      <c r="N285" s="65"/>
      <c r="O285" s="65">
        <v>35.047392135225287</v>
      </c>
      <c r="P285" s="65">
        <f t="shared" si="12"/>
        <v>2488.1737181338913</v>
      </c>
      <c r="Q285" s="8">
        <f t="shared" si="13"/>
        <v>0.7254177401247196</v>
      </c>
      <c r="R285" s="8">
        <f t="shared" si="14"/>
        <v>0.80380239748693383</v>
      </c>
    </row>
    <row r="286" spans="1:18" x14ac:dyDescent="0.3">
      <c r="A286" s="64" t="s">
        <v>379</v>
      </c>
      <c r="B286" s="64" t="s">
        <v>125</v>
      </c>
      <c r="C286" s="65" t="s">
        <v>246</v>
      </c>
      <c r="D286" s="64" t="s">
        <v>111</v>
      </c>
      <c r="E286" s="65"/>
      <c r="F286" s="65">
        <v>1722</v>
      </c>
      <c r="G286" s="65" t="s">
        <v>72</v>
      </c>
      <c r="H286" s="65" t="s">
        <v>96</v>
      </c>
      <c r="I286" s="65">
        <v>1</v>
      </c>
      <c r="J286" s="65">
        <v>87204</v>
      </c>
      <c r="K286" s="8">
        <v>25.423999999999999</v>
      </c>
      <c r="L286" s="65"/>
      <c r="M286" s="65">
        <v>2.3331073367084283</v>
      </c>
      <c r="N286" s="65"/>
      <c r="O286" s="65">
        <v>33.596745648601363</v>
      </c>
      <c r="P286" s="65">
        <f t="shared" si="12"/>
        <v>2595.608542330061</v>
      </c>
      <c r="Q286" s="8">
        <f t="shared" si="13"/>
        <v>0.75673996124259746</v>
      </c>
      <c r="R286" s="8">
        <f t="shared" si="14"/>
        <v>0.77053221523327753</v>
      </c>
    </row>
    <row r="287" spans="1:18" x14ac:dyDescent="0.3">
      <c r="A287" s="64" t="s">
        <v>379</v>
      </c>
      <c r="B287" s="64" t="s">
        <v>125</v>
      </c>
      <c r="C287" s="65" t="s">
        <v>246</v>
      </c>
      <c r="D287" s="64" t="s">
        <v>111</v>
      </c>
      <c r="E287" s="65"/>
      <c r="F287" s="65">
        <v>1723</v>
      </c>
      <c r="G287" s="65" t="s">
        <v>72</v>
      </c>
      <c r="H287" s="65" t="s">
        <v>96</v>
      </c>
      <c r="I287" s="65">
        <v>1</v>
      </c>
      <c r="J287" s="65">
        <v>87204</v>
      </c>
      <c r="K287" s="8">
        <v>25.423999999999999</v>
      </c>
      <c r="L287" s="65"/>
      <c r="M287" s="65">
        <v>2.530391414343828</v>
      </c>
      <c r="N287" s="65"/>
      <c r="O287" s="65">
        <v>36.437636366551118</v>
      </c>
      <c r="P287" s="65">
        <f t="shared" si="12"/>
        <v>2393.2397569028708</v>
      </c>
      <c r="Q287" s="8">
        <f t="shared" si="13"/>
        <v>0.69774009884292676</v>
      </c>
      <c r="R287" s="8">
        <f t="shared" si="14"/>
        <v>0.83568727045894953</v>
      </c>
    </row>
    <row r="288" spans="1:18" x14ac:dyDescent="0.3">
      <c r="A288" s="64" t="s">
        <v>379</v>
      </c>
      <c r="B288" s="64" t="s">
        <v>125</v>
      </c>
      <c r="C288" s="65" t="s">
        <v>246</v>
      </c>
      <c r="D288" s="64" t="s">
        <v>111</v>
      </c>
      <c r="E288" s="65"/>
      <c r="F288" s="65">
        <v>1724</v>
      </c>
      <c r="G288" s="65" t="s">
        <v>72</v>
      </c>
      <c r="H288" s="65" t="s">
        <v>96</v>
      </c>
      <c r="I288" s="65">
        <v>1</v>
      </c>
      <c r="J288" s="65">
        <v>87204</v>
      </c>
      <c r="K288" s="8">
        <v>25.423999999999999</v>
      </c>
      <c r="L288" s="65"/>
      <c r="M288" s="65">
        <v>3.3142223138759479</v>
      </c>
      <c r="N288" s="65"/>
      <c r="O288" s="65">
        <v>47.724801319813643</v>
      </c>
      <c r="P288" s="65">
        <f t="shared" si="12"/>
        <v>1827.2260457540342</v>
      </c>
      <c r="Q288" s="8">
        <f t="shared" si="13"/>
        <v>0.53272091861899185</v>
      </c>
      <c r="R288" s="8">
        <f t="shared" si="14"/>
        <v>1.0945553258982077</v>
      </c>
    </row>
    <row r="289" spans="1:18" x14ac:dyDescent="0.3">
      <c r="A289" s="64" t="s">
        <v>379</v>
      </c>
      <c r="B289" s="64" t="s">
        <v>125</v>
      </c>
      <c r="C289" s="65" t="s">
        <v>246</v>
      </c>
      <c r="D289" s="64" t="s">
        <v>111</v>
      </c>
      <c r="E289" s="65"/>
      <c r="F289" s="65">
        <v>1725</v>
      </c>
      <c r="G289" s="65" t="s">
        <v>72</v>
      </c>
      <c r="H289" s="65" t="s">
        <v>96</v>
      </c>
      <c r="I289" s="65">
        <v>1</v>
      </c>
      <c r="J289" s="65">
        <v>87204</v>
      </c>
      <c r="K289" s="8">
        <v>25.423999999999999</v>
      </c>
      <c r="L289" s="65"/>
      <c r="M289" s="65">
        <v>3.3336139973953971</v>
      </c>
      <c r="N289" s="65"/>
      <c r="O289" s="65">
        <v>48.004041562493718</v>
      </c>
      <c r="P289" s="65">
        <f t="shared" si="12"/>
        <v>1816.5970439483538</v>
      </c>
      <c r="Q289" s="8">
        <f t="shared" si="13"/>
        <v>0.52962207290196484</v>
      </c>
      <c r="R289" s="8">
        <f t="shared" si="14"/>
        <v>1.1009596248450464</v>
      </c>
    </row>
    <row r="290" spans="1:18" x14ac:dyDescent="0.3">
      <c r="A290" s="64" t="s">
        <v>379</v>
      </c>
      <c r="B290" s="64" t="s">
        <v>125</v>
      </c>
      <c r="C290" s="65" t="s">
        <v>246</v>
      </c>
      <c r="D290" s="64" t="s">
        <v>111</v>
      </c>
      <c r="E290" s="65"/>
      <c r="F290" s="65">
        <v>1726</v>
      </c>
      <c r="G290" s="65" t="s">
        <v>72</v>
      </c>
      <c r="H290" s="65" t="s">
        <v>96</v>
      </c>
      <c r="I290" s="65">
        <v>1</v>
      </c>
      <c r="J290" s="65">
        <v>87204</v>
      </c>
      <c r="K290" s="8">
        <v>25.423999999999999</v>
      </c>
      <c r="L290" s="65"/>
      <c r="M290" s="65">
        <v>2.7128832521469186</v>
      </c>
      <c r="N290" s="65"/>
      <c r="O290" s="65">
        <v>39.065518830915629</v>
      </c>
      <c r="P290" s="65">
        <f t="shared" si="12"/>
        <v>2232.2498871047528</v>
      </c>
      <c r="Q290" s="8">
        <f t="shared" si="13"/>
        <v>0.6508041045107017</v>
      </c>
      <c r="R290" s="8">
        <f t="shared" si="14"/>
        <v>0.89595703937699256</v>
      </c>
    </row>
    <row r="291" spans="1:18" x14ac:dyDescent="0.3">
      <c r="A291" s="64" t="s">
        <v>379</v>
      </c>
      <c r="B291" s="64" t="s">
        <v>125</v>
      </c>
      <c r="C291" s="65" t="s">
        <v>246</v>
      </c>
      <c r="D291" s="64" t="s">
        <v>111</v>
      </c>
      <c r="E291" s="65"/>
      <c r="F291" s="65">
        <v>1727</v>
      </c>
      <c r="G291" s="65" t="s">
        <v>72</v>
      </c>
      <c r="H291" s="65" t="s">
        <v>96</v>
      </c>
      <c r="I291" s="65">
        <v>1</v>
      </c>
      <c r="J291" s="65">
        <v>87204</v>
      </c>
      <c r="K291" s="8">
        <v>25.423999999999999</v>
      </c>
      <c r="L291" s="65"/>
      <c r="M291" s="65">
        <v>3.0532176446703252</v>
      </c>
      <c r="N291" s="65"/>
      <c r="O291" s="65">
        <v>43.966334083252676</v>
      </c>
      <c r="P291" s="65">
        <f t="shared" si="12"/>
        <v>1983.4266790329716</v>
      </c>
      <c r="Q291" s="8">
        <f t="shared" si="13"/>
        <v>0.57826062895892694</v>
      </c>
      <c r="R291" s="8">
        <f t="shared" si="14"/>
        <v>1.0083559030148315</v>
      </c>
    </row>
    <row r="292" spans="1:18" x14ac:dyDescent="0.3">
      <c r="A292" s="64" t="s">
        <v>379</v>
      </c>
      <c r="B292" s="64" t="s">
        <v>125</v>
      </c>
      <c r="C292" s="65" t="s">
        <v>246</v>
      </c>
      <c r="D292" s="64" t="s">
        <v>111</v>
      </c>
      <c r="E292" s="65"/>
      <c r="F292" s="65">
        <v>1728</v>
      </c>
      <c r="G292" s="65" t="s">
        <v>72</v>
      </c>
      <c r="H292" s="65" t="s">
        <v>96</v>
      </c>
      <c r="I292" s="65">
        <v>1</v>
      </c>
      <c r="J292" s="65">
        <v>87204</v>
      </c>
      <c r="K292" s="8">
        <v>25.423999999999999</v>
      </c>
      <c r="L292" s="65"/>
      <c r="M292" s="65">
        <v>2.9929963219926687</v>
      </c>
      <c r="N292" s="65"/>
      <c r="O292" s="65">
        <v>43.099147036694426</v>
      </c>
      <c r="P292" s="65">
        <f t="shared" si="12"/>
        <v>2023.3347060384954</v>
      </c>
      <c r="Q292" s="8">
        <f t="shared" si="13"/>
        <v>0.58989566495026269</v>
      </c>
      <c r="R292" s="8">
        <f t="shared" si="14"/>
        <v>0.98846720418087297</v>
      </c>
    </row>
    <row r="293" spans="1:18" x14ac:dyDescent="0.3">
      <c r="A293" s="64" t="s">
        <v>379</v>
      </c>
      <c r="B293" s="64" t="s">
        <v>125</v>
      </c>
      <c r="C293" s="65" t="s">
        <v>246</v>
      </c>
      <c r="D293" s="64" t="s">
        <v>111</v>
      </c>
      <c r="E293" s="65"/>
      <c r="F293" s="65">
        <v>1729</v>
      </c>
      <c r="G293" s="65" t="s">
        <v>72</v>
      </c>
      <c r="H293" s="65" t="s">
        <v>96</v>
      </c>
      <c r="I293" s="65">
        <v>1</v>
      </c>
      <c r="J293" s="65">
        <v>87204</v>
      </c>
      <c r="K293" s="8">
        <v>25.423999999999999</v>
      </c>
      <c r="L293" s="65"/>
      <c r="M293" s="65">
        <v>3.033566530237501</v>
      </c>
      <c r="N293" s="65"/>
      <c r="O293" s="65">
        <v>43.683358035420014</v>
      </c>
      <c r="P293" s="65">
        <f t="shared" si="12"/>
        <v>1996.2751015911347</v>
      </c>
      <c r="Q293" s="8">
        <f t="shared" si="13"/>
        <v>0.58200653849425499</v>
      </c>
      <c r="R293" s="8">
        <f t="shared" si="14"/>
        <v>1.0018659243938353</v>
      </c>
    </row>
    <row r="294" spans="1:18" x14ac:dyDescent="0.3">
      <c r="A294" s="64" t="s">
        <v>379</v>
      </c>
      <c r="B294" s="64" t="s">
        <v>125</v>
      </c>
      <c r="C294" s="65" t="s">
        <v>246</v>
      </c>
      <c r="D294" s="64" t="s">
        <v>111</v>
      </c>
      <c r="E294" s="65"/>
      <c r="F294" s="65">
        <v>1730</v>
      </c>
      <c r="G294" s="65" t="s">
        <v>72</v>
      </c>
      <c r="H294" s="65" t="s">
        <v>96</v>
      </c>
      <c r="I294" s="65">
        <v>1</v>
      </c>
      <c r="J294" s="65">
        <v>87204</v>
      </c>
      <c r="K294" s="8">
        <v>25.423999999999999</v>
      </c>
      <c r="L294" s="65"/>
      <c r="M294" s="65">
        <v>2.4331093322276973</v>
      </c>
      <c r="N294" s="65"/>
      <c r="O294" s="65">
        <v>35.036774384078839</v>
      </c>
      <c r="P294" s="65">
        <f t="shared" si="12"/>
        <v>2488.9277490003938</v>
      </c>
      <c r="Q294" s="8">
        <f t="shared" si="13"/>
        <v>0.72563757500327974</v>
      </c>
      <c r="R294" s="8">
        <f t="shared" si="14"/>
        <v>0.80355888225491579</v>
      </c>
    </row>
    <row r="295" spans="1:18" x14ac:dyDescent="0.3">
      <c r="A295" s="64" t="s">
        <v>379</v>
      </c>
      <c r="B295" s="64" t="s">
        <v>125</v>
      </c>
      <c r="C295" s="65" t="s">
        <v>246</v>
      </c>
      <c r="D295" s="64" t="s">
        <v>111</v>
      </c>
      <c r="E295" s="65"/>
      <c r="F295" s="65">
        <v>1731</v>
      </c>
      <c r="G295" s="65" t="s">
        <v>72</v>
      </c>
      <c r="H295" s="65" t="s">
        <v>96</v>
      </c>
      <c r="I295" s="65">
        <v>1</v>
      </c>
      <c r="J295" s="65">
        <v>87204</v>
      </c>
      <c r="K295" s="8">
        <v>25.423999999999999</v>
      </c>
      <c r="L295" s="65"/>
      <c r="M295" s="65">
        <v>2.3046089289646594</v>
      </c>
      <c r="N295" s="65"/>
      <c r="O295" s="65">
        <v>33.186368577091095</v>
      </c>
      <c r="P295" s="65">
        <f t="shared" si="12"/>
        <v>2627.7054025187272</v>
      </c>
      <c r="Q295" s="8">
        <f t="shared" si="13"/>
        <v>0.76609768076735152</v>
      </c>
      <c r="R295" s="8">
        <f t="shared" si="14"/>
        <v>0.7611203288172812</v>
      </c>
    </row>
    <row r="296" spans="1:18" x14ac:dyDescent="0.3">
      <c r="A296" s="64" t="s">
        <v>379</v>
      </c>
      <c r="B296" s="64" t="s">
        <v>125</v>
      </c>
      <c r="C296" s="65" t="s">
        <v>246</v>
      </c>
      <c r="D296" s="64" t="s">
        <v>111</v>
      </c>
      <c r="E296" s="65"/>
      <c r="F296" s="65">
        <v>1732</v>
      </c>
      <c r="G296" s="65" t="s">
        <v>72</v>
      </c>
      <c r="H296" s="65" t="s">
        <v>96</v>
      </c>
      <c r="I296" s="65">
        <v>1</v>
      </c>
      <c r="J296" s="65">
        <v>87204</v>
      </c>
      <c r="K296" s="8">
        <v>25.423999999999999</v>
      </c>
      <c r="L296" s="65"/>
      <c r="M296" s="65">
        <v>2.2839559379680625</v>
      </c>
      <c r="N296" s="65"/>
      <c r="O296" s="65">
        <v>32.888965506740099</v>
      </c>
      <c r="P296" s="65">
        <f t="shared" si="12"/>
        <v>2651.4667961243367</v>
      </c>
      <c r="Q296" s="8">
        <f t="shared" si="13"/>
        <v>0.77302522618991265</v>
      </c>
      <c r="R296" s="8">
        <f t="shared" si="14"/>
        <v>0.75429947036237099</v>
      </c>
    </row>
    <row r="297" spans="1:18" x14ac:dyDescent="0.3">
      <c r="A297" s="64" t="s">
        <v>379</v>
      </c>
      <c r="B297" s="64" t="s">
        <v>125</v>
      </c>
      <c r="C297" s="65" t="s">
        <v>246</v>
      </c>
      <c r="D297" s="64" t="s">
        <v>111</v>
      </c>
      <c r="E297" s="65"/>
      <c r="F297" s="65">
        <v>1733</v>
      </c>
      <c r="G297" s="65" t="s">
        <v>72</v>
      </c>
      <c r="H297" s="65" t="s">
        <v>96</v>
      </c>
      <c r="I297" s="65">
        <v>1</v>
      </c>
      <c r="J297" s="65">
        <v>87204</v>
      </c>
      <c r="K297" s="8">
        <v>25.423999999999999</v>
      </c>
      <c r="L297" s="65"/>
      <c r="M297" s="65">
        <v>2.0243952216973375</v>
      </c>
      <c r="N297" s="65"/>
      <c r="O297" s="65">
        <v>29.151291192441658</v>
      </c>
      <c r="P297" s="65">
        <f t="shared" si="12"/>
        <v>2991.4283873165191</v>
      </c>
      <c r="Q297" s="8">
        <f t="shared" si="13"/>
        <v>0.87213975642327402</v>
      </c>
      <c r="R297" s="8">
        <f t="shared" si="14"/>
        <v>0.66857692749052011</v>
      </c>
    </row>
    <row r="298" spans="1:18" x14ac:dyDescent="0.3">
      <c r="A298" s="64" t="s">
        <v>379</v>
      </c>
      <c r="B298" s="64" t="s">
        <v>125</v>
      </c>
      <c r="C298" s="65" t="s">
        <v>246</v>
      </c>
      <c r="D298" s="64" t="s">
        <v>111</v>
      </c>
      <c r="E298" s="65"/>
      <c r="F298" s="65">
        <v>1734</v>
      </c>
      <c r="G298" s="65" t="s">
        <v>72</v>
      </c>
      <c r="H298" s="65" t="s">
        <v>96</v>
      </c>
      <c r="I298" s="65">
        <v>1</v>
      </c>
      <c r="J298" s="65">
        <v>87204</v>
      </c>
      <c r="K298" s="8">
        <v>25.423999999999999</v>
      </c>
      <c r="L298" s="65"/>
      <c r="M298" s="65">
        <v>2.2961527385421392</v>
      </c>
      <c r="N298" s="65"/>
      <c r="O298" s="65">
        <v>33.064599435006805</v>
      </c>
      <c r="P298" s="65">
        <f t="shared" si="12"/>
        <v>2637.3826234130529</v>
      </c>
      <c r="Q298" s="8">
        <f t="shared" si="13"/>
        <v>0.76891903831995623</v>
      </c>
      <c r="R298" s="8">
        <f t="shared" si="14"/>
        <v>0.75832758669342704</v>
      </c>
    </row>
    <row r="299" spans="1:18" x14ac:dyDescent="0.3">
      <c r="A299" s="64" t="s">
        <v>379</v>
      </c>
      <c r="B299" s="64" t="s">
        <v>125</v>
      </c>
      <c r="C299" s="65" t="s">
        <v>246</v>
      </c>
      <c r="D299" s="64" t="s">
        <v>111</v>
      </c>
      <c r="E299" s="65"/>
      <c r="F299" s="65">
        <v>1735</v>
      </c>
      <c r="G299" s="65" t="s">
        <v>72</v>
      </c>
      <c r="H299" s="65" t="s">
        <v>96</v>
      </c>
      <c r="I299" s="65">
        <v>1</v>
      </c>
      <c r="J299" s="65">
        <v>87204</v>
      </c>
      <c r="K299" s="8">
        <v>25.423999999999999</v>
      </c>
      <c r="L299" s="65"/>
      <c r="M299" s="65">
        <v>2.4127375121085421</v>
      </c>
      <c r="N299" s="65"/>
      <c r="O299" s="65">
        <v>34.743420174363003</v>
      </c>
      <c r="P299" s="65">
        <f t="shared" si="12"/>
        <v>2509.9428773091086</v>
      </c>
      <c r="Q299" s="8">
        <f t="shared" si="13"/>
        <v>0.73176445705135973</v>
      </c>
      <c r="R299" s="8">
        <f t="shared" si="14"/>
        <v>0.79683088331643048</v>
      </c>
    </row>
    <row r="300" spans="1:18" x14ac:dyDescent="0.3">
      <c r="A300" s="64" t="s">
        <v>379</v>
      </c>
      <c r="B300" s="64" t="s">
        <v>125</v>
      </c>
      <c r="C300" s="65" t="s">
        <v>246</v>
      </c>
      <c r="D300" s="64" t="s">
        <v>111</v>
      </c>
      <c r="E300" s="65"/>
      <c r="F300" s="65">
        <v>1736</v>
      </c>
      <c r="G300" s="65" t="s">
        <v>72</v>
      </c>
      <c r="H300" s="65" t="s">
        <v>96</v>
      </c>
      <c r="I300" s="65">
        <v>1</v>
      </c>
      <c r="J300" s="65">
        <v>87204</v>
      </c>
      <c r="K300" s="8">
        <v>25.423999999999999</v>
      </c>
      <c r="L300" s="65"/>
      <c r="M300" s="65">
        <v>2.3956342060387938</v>
      </c>
      <c r="N300" s="65"/>
      <c r="O300" s="65">
        <v>34.497132566958626</v>
      </c>
      <c r="P300" s="65">
        <f t="shared" si="12"/>
        <v>2527.8622746611713</v>
      </c>
      <c r="Q300" s="8">
        <f t="shared" si="13"/>
        <v>0.73698879031908648</v>
      </c>
      <c r="R300" s="8">
        <f t="shared" si="14"/>
        <v>0.79118234408877175</v>
      </c>
    </row>
    <row r="301" spans="1:18" x14ac:dyDescent="0.3">
      <c r="A301" s="64" t="s">
        <v>379</v>
      </c>
      <c r="B301" s="64" t="s">
        <v>125</v>
      </c>
      <c r="C301" s="65" t="s">
        <v>246</v>
      </c>
      <c r="D301" s="64" t="s">
        <v>111</v>
      </c>
      <c r="E301" s="65"/>
      <c r="F301" s="65">
        <v>1737</v>
      </c>
      <c r="G301" s="65" t="s">
        <v>72</v>
      </c>
      <c r="H301" s="65" t="s">
        <v>96</v>
      </c>
      <c r="I301" s="65">
        <v>1</v>
      </c>
      <c r="J301" s="65">
        <v>87204</v>
      </c>
      <c r="K301" s="8">
        <v>25.423999999999999</v>
      </c>
      <c r="L301" s="65"/>
      <c r="M301" s="65">
        <v>2.6408108231908596</v>
      </c>
      <c r="N301" s="65"/>
      <c r="O301" s="65">
        <v>38.027675853948374</v>
      </c>
      <c r="P301" s="65">
        <f t="shared" si="12"/>
        <v>2293.1719607299037</v>
      </c>
      <c r="Q301" s="8">
        <f t="shared" si="13"/>
        <v>0.66856570718771002</v>
      </c>
      <c r="R301" s="8">
        <f t="shared" si="14"/>
        <v>0.8721543932376582</v>
      </c>
    </row>
    <row r="302" spans="1:18" x14ac:dyDescent="0.3">
      <c r="A302" s="64" t="s">
        <v>379</v>
      </c>
      <c r="B302" s="64" t="s">
        <v>125</v>
      </c>
      <c r="C302" s="65" t="s">
        <v>246</v>
      </c>
      <c r="D302" s="64" t="s">
        <v>111</v>
      </c>
      <c r="E302" s="65"/>
      <c r="F302" s="65">
        <v>1738</v>
      </c>
      <c r="G302" s="65" t="s">
        <v>72</v>
      </c>
      <c r="H302" s="65" t="s">
        <v>96</v>
      </c>
      <c r="I302" s="65">
        <v>1</v>
      </c>
      <c r="J302" s="65">
        <v>87204</v>
      </c>
      <c r="K302" s="8">
        <v>25.423999999999999</v>
      </c>
      <c r="L302" s="65"/>
      <c r="M302" s="65">
        <v>2.9381995623428327</v>
      </c>
      <c r="N302" s="65"/>
      <c r="O302" s="65">
        <v>42.31007369773679</v>
      </c>
      <c r="P302" s="65">
        <f t="shared" si="12"/>
        <v>2061.0694423031609</v>
      </c>
      <c r="Q302" s="8">
        <f t="shared" si="13"/>
        <v>0.60089708615562998</v>
      </c>
      <c r="R302" s="8">
        <f t="shared" si="14"/>
        <v>0.97037002196543254</v>
      </c>
    </row>
    <row r="303" spans="1:18" x14ac:dyDescent="0.3">
      <c r="A303" s="64" t="s">
        <v>379</v>
      </c>
      <c r="B303" s="64" t="s">
        <v>125</v>
      </c>
      <c r="C303" s="65" t="s">
        <v>246</v>
      </c>
      <c r="D303" s="64" t="s">
        <v>111</v>
      </c>
      <c r="E303" s="65"/>
      <c r="F303" s="65">
        <v>1739</v>
      </c>
      <c r="G303" s="65" t="s">
        <v>72</v>
      </c>
      <c r="H303" s="65" t="s">
        <v>96</v>
      </c>
      <c r="I303" s="65">
        <v>1</v>
      </c>
      <c r="J303" s="65">
        <v>87204</v>
      </c>
      <c r="K303" s="8">
        <v>25.423999999999999</v>
      </c>
      <c r="L303" s="65"/>
      <c r="M303" s="65">
        <v>2.3704883766135314</v>
      </c>
      <c r="N303" s="65"/>
      <c r="O303" s="65">
        <v>34.135032623234849</v>
      </c>
      <c r="P303" s="65">
        <f t="shared" si="12"/>
        <v>2554.6775057318227</v>
      </c>
      <c r="Q303" s="8">
        <f t="shared" si="13"/>
        <v>0.74480667063123085</v>
      </c>
      <c r="R303" s="8">
        <f t="shared" si="14"/>
        <v>0.78287768045582429</v>
      </c>
    </row>
    <row r="304" spans="1:18" x14ac:dyDescent="0.3">
      <c r="A304" s="64" t="s">
        <v>379</v>
      </c>
      <c r="B304" s="64" t="s">
        <v>125</v>
      </c>
      <c r="C304" s="65" t="s">
        <v>246</v>
      </c>
      <c r="D304" s="64" t="s">
        <v>111</v>
      </c>
      <c r="E304" s="65"/>
      <c r="F304" s="65">
        <v>1740</v>
      </c>
      <c r="G304" s="65" t="s">
        <v>72</v>
      </c>
      <c r="H304" s="65" t="s">
        <v>96</v>
      </c>
      <c r="I304" s="65">
        <v>1</v>
      </c>
      <c r="J304" s="65">
        <v>87204</v>
      </c>
      <c r="K304" s="8">
        <v>25.423999999999999</v>
      </c>
      <c r="L304" s="65"/>
      <c r="M304" s="65">
        <v>2.9543155509940888</v>
      </c>
      <c r="N304" s="65"/>
      <c r="O304" s="65">
        <v>42.542143934314879</v>
      </c>
      <c r="P304" s="65">
        <f t="shared" si="12"/>
        <v>2049.8261708352798</v>
      </c>
      <c r="Q304" s="8">
        <f t="shared" si="13"/>
        <v>0.59761915241635888</v>
      </c>
      <c r="R304" s="8">
        <f t="shared" si="14"/>
        <v>0.9756924896636594</v>
      </c>
    </row>
    <row r="305" spans="1:18" x14ac:dyDescent="0.3">
      <c r="A305" s="64" t="s">
        <v>379</v>
      </c>
      <c r="B305" s="64" t="s">
        <v>125</v>
      </c>
      <c r="C305" s="65" t="s">
        <v>246</v>
      </c>
      <c r="D305" s="64" t="s">
        <v>111</v>
      </c>
      <c r="E305" s="65"/>
      <c r="F305" s="65">
        <v>1741</v>
      </c>
      <c r="G305" s="65" t="s">
        <v>72</v>
      </c>
      <c r="H305" s="65" t="s">
        <v>96</v>
      </c>
      <c r="I305" s="65">
        <v>1</v>
      </c>
      <c r="J305" s="65">
        <v>87204</v>
      </c>
      <c r="K305" s="8">
        <v>25.423999999999999</v>
      </c>
      <c r="L305" s="65"/>
      <c r="M305" s="65">
        <v>3.730211744474071</v>
      </c>
      <c r="N305" s="65"/>
      <c r="O305" s="65">
        <v>53.71504912042662</v>
      </c>
      <c r="P305" s="65">
        <f t="shared" si="12"/>
        <v>1623.4556502869937</v>
      </c>
      <c r="Q305" s="8">
        <f t="shared" si="13"/>
        <v>0.47331242205514107</v>
      </c>
      <c r="R305" s="8">
        <f t="shared" si="14"/>
        <v>1.2319400284488469</v>
      </c>
    </row>
    <row r="306" spans="1:18" x14ac:dyDescent="0.3">
      <c r="A306" s="64" t="s">
        <v>379</v>
      </c>
      <c r="B306" s="64" t="s">
        <v>125</v>
      </c>
      <c r="C306" s="65" t="s">
        <v>246</v>
      </c>
      <c r="D306" s="64" t="s">
        <v>111</v>
      </c>
      <c r="E306" s="65"/>
      <c r="F306" s="65">
        <v>1742</v>
      </c>
      <c r="G306" s="65" t="s">
        <v>72</v>
      </c>
      <c r="H306" s="65" t="s">
        <v>96</v>
      </c>
      <c r="I306" s="65">
        <v>1</v>
      </c>
      <c r="J306" s="65">
        <v>87204</v>
      </c>
      <c r="K306" s="8">
        <v>25.423999999999999</v>
      </c>
      <c r="L306" s="65"/>
      <c r="M306" s="65">
        <v>2.534217725821228</v>
      </c>
      <c r="N306" s="65"/>
      <c r="O306" s="65">
        <v>36.492735251825678</v>
      </c>
      <c r="P306" s="65">
        <f t="shared" si="12"/>
        <v>2389.6263022826524</v>
      </c>
      <c r="Q306" s="8">
        <f t="shared" si="13"/>
        <v>0.696686609665086</v>
      </c>
      <c r="R306" s="8">
        <f t="shared" si="14"/>
        <v>0.83695094839286455</v>
      </c>
    </row>
    <row r="307" spans="1:18" x14ac:dyDescent="0.3">
      <c r="A307" s="64" t="s">
        <v>379</v>
      </c>
      <c r="B307" s="64" t="s">
        <v>125</v>
      </c>
      <c r="C307" s="65" t="s">
        <v>246</v>
      </c>
      <c r="D307" s="64" t="s">
        <v>111</v>
      </c>
      <c r="E307" s="65"/>
      <c r="F307" s="65">
        <v>1743</v>
      </c>
      <c r="G307" s="65" t="s">
        <v>72</v>
      </c>
      <c r="H307" s="65" t="s">
        <v>96</v>
      </c>
      <c r="I307" s="65">
        <v>1</v>
      </c>
      <c r="J307" s="65">
        <v>87204</v>
      </c>
      <c r="K307" s="8">
        <v>25.423999999999999</v>
      </c>
      <c r="L307" s="65"/>
      <c r="M307" s="65">
        <v>2.3316915702836258</v>
      </c>
      <c r="N307" s="65"/>
      <c r="O307" s="65">
        <v>33.576358612084213</v>
      </c>
      <c r="P307" s="65">
        <f t="shared" si="12"/>
        <v>2597.1845549867062</v>
      </c>
      <c r="Q307" s="8">
        <f t="shared" si="13"/>
        <v>0.75719944183732424</v>
      </c>
      <c r="R307" s="8">
        <f t="shared" si="14"/>
        <v>0.77006464410082598</v>
      </c>
    </row>
    <row r="308" spans="1:18" x14ac:dyDescent="0.3">
      <c r="A308" s="64" t="s">
        <v>379</v>
      </c>
      <c r="B308" s="64" t="s">
        <v>125</v>
      </c>
      <c r="C308" s="65" t="s">
        <v>246</v>
      </c>
      <c r="D308" s="64" t="s">
        <v>111</v>
      </c>
      <c r="E308" s="65"/>
      <c r="F308" s="65">
        <v>1744</v>
      </c>
      <c r="G308" s="65" t="s">
        <v>72</v>
      </c>
      <c r="H308" s="65" t="s">
        <v>96</v>
      </c>
      <c r="I308" s="65">
        <v>1</v>
      </c>
      <c r="J308" s="65">
        <v>87204</v>
      </c>
      <c r="K308" s="8">
        <v>25.423999999999999</v>
      </c>
      <c r="L308" s="65"/>
      <c r="M308" s="65">
        <v>1.8949396669377947</v>
      </c>
      <c r="N308" s="65"/>
      <c r="O308" s="65">
        <v>27.287131203904242</v>
      </c>
      <c r="P308" s="65">
        <f t="shared" si="12"/>
        <v>3195.7921610873796</v>
      </c>
      <c r="Q308" s="8">
        <f t="shared" si="13"/>
        <v>0.93172125021198027</v>
      </c>
      <c r="R308" s="8">
        <f t="shared" si="14"/>
        <v>0.62582292564341635</v>
      </c>
    </row>
    <row r="309" spans="1:18" x14ac:dyDescent="0.3">
      <c r="A309" s="64" t="s">
        <v>379</v>
      </c>
      <c r="B309" s="64" t="s">
        <v>125</v>
      </c>
      <c r="C309" s="65" t="s">
        <v>246</v>
      </c>
      <c r="D309" s="64" t="s">
        <v>111</v>
      </c>
      <c r="E309" s="65"/>
      <c r="F309" s="65">
        <v>1745</v>
      </c>
      <c r="G309" s="65" t="s">
        <v>72</v>
      </c>
      <c r="H309" s="65" t="s">
        <v>96</v>
      </c>
      <c r="I309" s="65">
        <v>1</v>
      </c>
      <c r="J309" s="65">
        <v>87204</v>
      </c>
      <c r="K309" s="8">
        <v>25.423999999999999</v>
      </c>
      <c r="L309" s="65"/>
      <c r="M309" s="65">
        <v>2.037590536015673</v>
      </c>
      <c r="N309" s="65"/>
      <c r="O309" s="65">
        <v>29.341303718625692</v>
      </c>
      <c r="P309" s="65">
        <f t="shared" si="12"/>
        <v>2972.0560761805345</v>
      </c>
      <c r="Q309" s="8">
        <f t="shared" si="13"/>
        <v>0.86649183157669263</v>
      </c>
      <c r="R309" s="8">
        <f t="shared" si="14"/>
        <v>0.67293481305044933</v>
      </c>
    </row>
    <row r="310" spans="1:18" x14ac:dyDescent="0.3">
      <c r="A310" s="64" t="s">
        <v>379</v>
      </c>
      <c r="B310" s="64" t="s">
        <v>125</v>
      </c>
      <c r="C310" s="65" t="s">
        <v>246</v>
      </c>
      <c r="D310" s="64" t="s">
        <v>111</v>
      </c>
      <c r="E310" s="65"/>
      <c r="F310" s="65">
        <v>1746</v>
      </c>
      <c r="G310" s="65" t="s">
        <v>72</v>
      </c>
      <c r="H310" s="65" t="s">
        <v>96</v>
      </c>
      <c r="I310" s="65">
        <v>1</v>
      </c>
      <c r="J310" s="65">
        <v>87204</v>
      </c>
      <c r="K310" s="8">
        <v>25.423999999999999</v>
      </c>
      <c r="L310" s="65"/>
      <c r="M310" s="65">
        <v>2.1726008537939174</v>
      </c>
      <c r="N310" s="65"/>
      <c r="O310" s="65">
        <v>31.28545229463241</v>
      </c>
      <c r="P310" s="65">
        <f t="shared" si="12"/>
        <v>2787.3658075565504</v>
      </c>
      <c r="Q310" s="8">
        <f t="shared" si="13"/>
        <v>0.8126460746217804</v>
      </c>
      <c r="R310" s="8">
        <f t="shared" si="14"/>
        <v>0.71752333137545088</v>
      </c>
    </row>
    <row r="311" spans="1:18" x14ac:dyDescent="0.3">
      <c r="A311" s="64" t="s">
        <v>379</v>
      </c>
      <c r="B311" s="64" t="s">
        <v>125</v>
      </c>
      <c r="C311" s="65" t="s">
        <v>246</v>
      </c>
      <c r="D311" s="64" t="s">
        <v>111</v>
      </c>
      <c r="E311" s="65"/>
      <c r="F311" s="65">
        <v>1747</v>
      </c>
      <c r="G311" s="65" t="s">
        <v>72</v>
      </c>
      <c r="H311" s="65" t="s">
        <v>96</v>
      </c>
      <c r="I311" s="65">
        <v>1</v>
      </c>
      <c r="J311" s="65">
        <v>87204</v>
      </c>
      <c r="K311" s="8">
        <v>25.423999999999999</v>
      </c>
      <c r="L311" s="65"/>
      <c r="M311" s="65">
        <v>1.9944653112330102</v>
      </c>
      <c r="N311" s="65"/>
      <c r="O311" s="65">
        <v>28.720300481755348</v>
      </c>
      <c r="P311" s="65">
        <f t="shared" si="12"/>
        <v>3036.3192075722391</v>
      </c>
      <c r="Q311" s="8">
        <f t="shared" si="13"/>
        <v>0.88522750714779841</v>
      </c>
      <c r="R311" s="8">
        <f t="shared" si="14"/>
        <v>0.65869227287178</v>
      </c>
    </row>
    <row r="312" spans="1:18" x14ac:dyDescent="0.3">
      <c r="A312" s="64" t="s">
        <v>379</v>
      </c>
      <c r="B312" s="64" t="s">
        <v>125</v>
      </c>
      <c r="C312" s="65" t="s">
        <v>246</v>
      </c>
      <c r="D312" s="64" t="s">
        <v>111</v>
      </c>
      <c r="E312" s="65"/>
      <c r="F312" s="65">
        <v>1748</v>
      </c>
      <c r="G312" s="65" t="s">
        <v>72</v>
      </c>
      <c r="H312" s="65" t="s">
        <v>96</v>
      </c>
      <c r="I312" s="65">
        <v>1</v>
      </c>
      <c r="J312" s="65">
        <v>87204</v>
      </c>
      <c r="K312" s="8">
        <v>25.423999999999999</v>
      </c>
      <c r="L312" s="65"/>
      <c r="M312" s="65">
        <v>2.0325273120245511</v>
      </c>
      <c r="N312" s="65"/>
      <c r="O312" s="65">
        <v>29.268393293153533</v>
      </c>
      <c r="P312" s="65">
        <f t="shared" si="12"/>
        <v>2979.4597580591749</v>
      </c>
      <c r="Q312" s="8">
        <f t="shared" si="13"/>
        <v>0.86865034733379731</v>
      </c>
      <c r="R312" s="8">
        <f t="shared" si="14"/>
        <v>0.671262632291031</v>
      </c>
    </row>
    <row r="313" spans="1:18" x14ac:dyDescent="0.3">
      <c r="A313" s="64" t="s">
        <v>379</v>
      </c>
      <c r="B313" s="64" t="s">
        <v>125</v>
      </c>
      <c r="C313" s="65" t="s">
        <v>246</v>
      </c>
      <c r="D313" s="64" t="s">
        <v>111</v>
      </c>
      <c r="E313" s="65"/>
      <c r="F313" s="65">
        <v>1749</v>
      </c>
      <c r="G313" s="65" t="s">
        <v>72</v>
      </c>
      <c r="H313" s="65" t="s">
        <v>96</v>
      </c>
      <c r="I313" s="65">
        <v>1</v>
      </c>
      <c r="J313" s="65">
        <v>87204</v>
      </c>
      <c r="K313" s="8">
        <v>25.423999999999999</v>
      </c>
      <c r="L313" s="65"/>
      <c r="M313" s="65">
        <v>2.2780959854952303</v>
      </c>
      <c r="N313" s="65"/>
      <c r="O313" s="65">
        <v>32.80458219113131</v>
      </c>
      <c r="P313" s="65">
        <f t="shared" si="12"/>
        <v>2658.2871713444815</v>
      </c>
      <c r="Q313" s="8">
        <f t="shared" si="13"/>
        <v>0.7750136810726812</v>
      </c>
      <c r="R313" s="8">
        <f t="shared" si="14"/>
        <v>0.75236416199099376</v>
      </c>
    </row>
    <row r="314" spans="1:18" x14ac:dyDescent="0.3">
      <c r="A314" s="64" t="s">
        <v>379</v>
      </c>
      <c r="B314" s="64" t="s">
        <v>125</v>
      </c>
      <c r="C314" s="65" t="s">
        <v>246</v>
      </c>
      <c r="D314" s="64" t="s">
        <v>111</v>
      </c>
      <c r="E314" s="65"/>
      <c r="F314" s="65">
        <v>1750</v>
      </c>
      <c r="G314" s="65" t="s">
        <v>72</v>
      </c>
      <c r="H314" s="65" t="s">
        <v>96</v>
      </c>
      <c r="I314" s="65">
        <v>1</v>
      </c>
      <c r="J314" s="65">
        <v>87204</v>
      </c>
      <c r="K314" s="8">
        <v>25.423999999999999</v>
      </c>
      <c r="L314" s="65"/>
      <c r="M314" s="65">
        <v>2.1031600512867934</v>
      </c>
      <c r="N314" s="65"/>
      <c r="O314" s="65">
        <v>30.285504738529823</v>
      </c>
      <c r="P314" s="65">
        <f t="shared" si="12"/>
        <v>2879.3972810714736</v>
      </c>
      <c r="Q314" s="8">
        <f t="shared" si="13"/>
        <v>0.83947750646714758</v>
      </c>
      <c r="R314" s="8">
        <f t="shared" si="14"/>
        <v>0.69458980639717949</v>
      </c>
    </row>
    <row r="315" spans="1:18" x14ac:dyDescent="0.3">
      <c r="A315" s="64" t="s">
        <v>379</v>
      </c>
      <c r="B315" s="64" t="s">
        <v>125</v>
      </c>
      <c r="C315" s="65" t="s">
        <v>246</v>
      </c>
      <c r="D315" s="64" t="s">
        <v>111</v>
      </c>
      <c r="E315" s="65"/>
      <c r="F315" s="65">
        <v>1751</v>
      </c>
      <c r="G315" s="65" t="s">
        <v>72</v>
      </c>
      <c r="H315" s="65" t="s">
        <v>96</v>
      </c>
      <c r="I315" s="65">
        <v>1</v>
      </c>
      <c r="J315" s="65">
        <v>87204</v>
      </c>
      <c r="K315" s="8">
        <v>25.423999999999999</v>
      </c>
      <c r="L315" s="65"/>
      <c r="M315" s="65">
        <v>2.2762560273821322</v>
      </c>
      <c r="N315" s="65"/>
      <c r="O315" s="65">
        <v>32.778086794302702</v>
      </c>
      <c r="P315" s="65">
        <f t="shared" si="12"/>
        <v>2660.4359353626855</v>
      </c>
      <c r="Q315" s="8">
        <f t="shared" si="13"/>
        <v>0.77564014518440572</v>
      </c>
      <c r="R315" s="8">
        <f t="shared" si="14"/>
        <v>0.75175649727770977</v>
      </c>
    </row>
    <row r="316" spans="1:18" x14ac:dyDescent="0.3">
      <c r="A316" s="64" t="s">
        <v>379</v>
      </c>
      <c r="B316" s="64" t="s">
        <v>125</v>
      </c>
      <c r="C316" s="65" t="s">
        <v>246</v>
      </c>
      <c r="D316" s="64" t="s">
        <v>111</v>
      </c>
      <c r="E316" s="65"/>
      <c r="F316" s="65">
        <v>1752</v>
      </c>
      <c r="G316" s="65" t="s">
        <v>72</v>
      </c>
      <c r="H316" s="65" t="s">
        <v>96</v>
      </c>
      <c r="I316" s="65">
        <v>1</v>
      </c>
      <c r="J316" s="65">
        <v>87204</v>
      </c>
      <c r="K316" s="8">
        <v>25.423999999999999</v>
      </c>
      <c r="L316" s="65"/>
      <c r="M316" s="65">
        <v>2.3776580723021876</v>
      </c>
      <c r="N316" s="65"/>
      <c r="O316" s="65">
        <v>34.238276241151503</v>
      </c>
      <c r="P316" s="65">
        <f t="shared" si="12"/>
        <v>2546.9740177862163</v>
      </c>
      <c r="Q316" s="8">
        <f t="shared" si="13"/>
        <v>0.74256074753677315</v>
      </c>
      <c r="R316" s="8">
        <f t="shared" si="14"/>
        <v>0.78524554472619379</v>
      </c>
    </row>
    <row r="317" spans="1:18" x14ac:dyDescent="0.3">
      <c r="A317" s="64" t="s">
        <v>379</v>
      </c>
      <c r="B317" s="64" t="s">
        <v>125</v>
      </c>
      <c r="C317" s="65" t="s">
        <v>246</v>
      </c>
      <c r="D317" s="64" t="s">
        <v>111</v>
      </c>
      <c r="E317" s="65"/>
      <c r="F317" s="65">
        <v>1753</v>
      </c>
      <c r="G317" s="65" t="s">
        <v>72</v>
      </c>
      <c r="H317" s="65" t="s">
        <v>96</v>
      </c>
      <c r="I317" s="65">
        <v>1</v>
      </c>
      <c r="J317" s="65">
        <v>87204</v>
      </c>
      <c r="K317" s="8">
        <v>25.423999999999999</v>
      </c>
      <c r="L317" s="65"/>
      <c r="M317" s="65">
        <v>2.5826835654285509</v>
      </c>
      <c r="N317" s="65"/>
      <c r="O317" s="65">
        <v>37.190643342171128</v>
      </c>
      <c r="P317" s="65">
        <f t="shared" si="12"/>
        <v>2344.7833154614414</v>
      </c>
      <c r="Q317" s="8">
        <f t="shared" si="13"/>
        <v>0.68361280459946427</v>
      </c>
      <c r="R317" s="8">
        <f t="shared" si="14"/>
        <v>0.85295728044977592</v>
      </c>
    </row>
    <row r="318" spans="1:18" x14ac:dyDescent="0.3">
      <c r="A318" s="64" t="s">
        <v>379</v>
      </c>
      <c r="B318" s="64" t="s">
        <v>125</v>
      </c>
      <c r="C318" s="65" t="s">
        <v>246</v>
      </c>
      <c r="D318" s="64" t="s">
        <v>111</v>
      </c>
      <c r="E318" s="65"/>
      <c r="F318" s="65">
        <v>1754</v>
      </c>
      <c r="G318" s="65" t="s">
        <v>72</v>
      </c>
      <c r="H318" s="65" t="s">
        <v>96</v>
      </c>
      <c r="I318" s="65">
        <v>1</v>
      </c>
      <c r="J318" s="65">
        <v>87204</v>
      </c>
      <c r="K318" s="8">
        <v>25.423999999999999</v>
      </c>
      <c r="L318" s="65"/>
      <c r="M318" s="65">
        <v>2.8131250982763549</v>
      </c>
      <c r="N318" s="65"/>
      <c r="O318" s="65">
        <v>40.509001415179505</v>
      </c>
      <c r="P318" s="65">
        <f t="shared" si="12"/>
        <v>2152.7067306903045</v>
      </c>
      <c r="Q318" s="8">
        <f t="shared" si="13"/>
        <v>0.62761359480150347</v>
      </c>
      <c r="R318" s="8">
        <f t="shared" si="14"/>
        <v>0.92906291948028774</v>
      </c>
    </row>
    <row r="319" spans="1:18" x14ac:dyDescent="0.3">
      <c r="A319" s="64" t="s">
        <v>379</v>
      </c>
      <c r="B319" s="64" t="s">
        <v>125</v>
      </c>
      <c r="C319" s="65" t="s">
        <v>246</v>
      </c>
      <c r="D319" s="64" t="s">
        <v>111</v>
      </c>
      <c r="E319" s="65"/>
      <c r="F319" s="65">
        <v>1755</v>
      </c>
      <c r="G319" s="65" t="s">
        <v>72</v>
      </c>
      <c r="H319" s="65" t="s">
        <v>96</v>
      </c>
      <c r="I319" s="65">
        <v>1</v>
      </c>
      <c r="J319" s="65">
        <v>87204</v>
      </c>
      <c r="K319" s="8">
        <v>25.423999999999999</v>
      </c>
      <c r="L319" s="65"/>
      <c r="M319" s="65">
        <v>2.2065252651709955</v>
      </c>
      <c r="N319" s="65"/>
      <c r="O319" s="65">
        <v>31.773963818462335</v>
      </c>
      <c r="P319" s="65">
        <f t="shared" si="12"/>
        <v>2744.5112135908557</v>
      </c>
      <c r="Q319" s="8">
        <f t="shared" si="13"/>
        <v>0.80015197805529459</v>
      </c>
      <c r="R319" s="8">
        <f t="shared" si="14"/>
        <v>0.72872721018444875</v>
      </c>
    </row>
    <row r="320" spans="1:18" x14ac:dyDescent="0.3">
      <c r="A320" s="64" t="s">
        <v>379</v>
      </c>
      <c r="B320" s="64" t="s">
        <v>125</v>
      </c>
      <c r="C320" s="65" t="s">
        <v>246</v>
      </c>
      <c r="D320" s="64" t="s">
        <v>111</v>
      </c>
      <c r="E320" s="65"/>
      <c r="F320" s="65">
        <v>1756</v>
      </c>
      <c r="G320" s="65" t="s">
        <v>72</v>
      </c>
      <c r="H320" s="65" t="s">
        <v>96</v>
      </c>
      <c r="I320" s="65">
        <v>1</v>
      </c>
      <c r="J320" s="65">
        <v>87204</v>
      </c>
      <c r="K320" s="8">
        <v>25.423999999999999</v>
      </c>
      <c r="L320" s="65"/>
      <c r="M320" s="65">
        <v>2.4878726801640072</v>
      </c>
      <c r="N320" s="65"/>
      <c r="O320" s="65">
        <v>35.825366594361704</v>
      </c>
      <c r="P320" s="65">
        <f t="shared" si="12"/>
        <v>2434.1411767639638</v>
      </c>
      <c r="Q320" s="8">
        <f t="shared" si="13"/>
        <v>0.70966475480536462</v>
      </c>
      <c r="R320" s="8">
        <f t="shared" si="14"/>
        <v>0.82164502991518051</v>
      </c>
    </row>
    <row r="321" spans="1:18" x14ac:dyDescent="0.3">
      <c r="A321" s="64" t="s">
        <v>379</v>
      </c>
      <c r="B321" s="64" t="s">
        <v>125</v>
      </c>
      <c r="C321" s="65" t="s">
        <v>246</v>
      </c>
      <c r="D321" s="64" t="s">
        <v>111</v>
      </c>
      <c r="E321" s="65"/>
      <c r="F321" s="65">
        <v>1757</v>
      </c>
      <c r="G321" s="65" t="s">
        <v>72</v>
      </c>
      <c r="H321" s="65" t="s">
        <v>96</v>
      </c>
      <c r="I321" s="65">
        <v>1</v>
      </c>
      <c r="J321" s="65">
        <v>87204</v>
      </c>
      <c r="K321" s="8">
        <v>25.423999999999999</v>
      </c>
      <c r="L321" s="65"/>
      <c r="M321" s="65">
        <v>3.7304057205281178</v>
      </c>
      <c r="N321" s="65"/>
      <c r="O321" s="65">
        <v>53.717842375604896</v>
      </c>
      <c r="P321" s="65">
        <f t="shared" si="12"/>
        <v>1623.3712327880523</v>
      </c>
      <c r="Q321" s="8">
        <f t="shared" si="13"/>
        <v>0.47328781044910145</v>
      </c>
      <c r="R321" s="8">
        <f t="shared" si="14"/>
        <v>1.232004090995938</v>
      </c>
    </row>
    <row r="322" spans="1:18" x14ac:dyDescent="0.3">
      <c r="A322" s="64" t="s">
        <v>379</v>
      </c>
      <c r="B322" s="64" t="s">
        <v>125</v>
      </c>
      <c r="C322" s="65" t="s">
        <v>246</v>
      </c>
      <c r="D322" s="64" t="s">
        <v>111</v>
      </c>
      <c r="E322" s="65"/>
      <c r="F322" s="65">
        <v>1758</v>
      </c>
      <c r="G322" s="65" t="s">
        <v>72</v>
      </c>
      <c r="H322" s="65" t="s">
        <v>96</v>
      </c>
      <c r="I322" s="65">
        <v>1</v>
      </c>
      <c r="J322" s="65">
        <v>87204</v>
      </c>
      <c r="K322" s="8">
        <v>25.423999999999999</v>
      </c>
      <c r="L322" s="65"/>
      <c r="M322" s="65">
        <v>3.2030676780966472</v>
      </c>
      <c r="N322" s="65"/>
      <c r="O322" s="65">
        <v>46.124174564591712</v>
      </c>
      <c r="P322" s="65">
        <f t="shared" si="12"/>
        <v>1890.6354601073808</v>
      </c>
      <c r="Q322" s="8">
        <f t="shared" si="13"/>
        <v>0.55120769618102439</v>
      </c>
      <c r="R322" s="8">
        <f t="shared" si="14"/>
        <v>1.0578453870141671</v>
      </c>
    </row>
    <row r="323" spans="1:18" x14ac:dyDescent="0.3">
      <c r="A323" s="64" t="s">
        <v>379</v>
      </c>
      <c r="B323" s="64" t="s">
        <v>125</v>
      </c>
      <c r="C323" s="65" t="s">
        <v>246</v>
      </c>
      <c r="D323" s="64" t="s">
        <v>111</v>
      </c>
      <c r="E323" s="65"/>
      <c r="F323" s="65">
        <v>1759</v>
      </c>
      <c r="G323" s="65" t="s">
        <v>72</v>
      </c>
      <c r="H323" s="65" t="s">
        <v>96</v>
      </c>
      <c r="I323" s="65">
        <v>1</v>
      </c>
      <c r="J323" s="65">
        <v>87204</v>
      </c>
      <c r="K323" s="8">
        <v>25.423999999999999</v>
      </c>
      <c r="L323" s="65"/>
      <c r="M323" s="65">
        <v>2.8297602761697807</v>
      </c>
      <c r="N323" s="65"/>
      <c r="O323" s="65">
        <v>40.74854797684484</v>
      </c>
      <c r="P323" s="65">
        <f t="shared" ref="P323:P386" si="15">SUM(J323/O323)</f>
        <v>2140.0517154513882</v>
      </c>
      <c r="Q323" s="8">
        <f t="shared" ref="Q323:Q386" si="16">SUM(K323/O323)</f>
        <v>0.62392407244663195</v>
      </c>
      <c r="R323" s="8">
        <f t="shared" ref="R323:R386" si="17">SUM(O323/J323)*2000</f>
        <v>0.93455685465907157</v>
      </c>
    </row>
    <row r="324" spans="1:18" x14ac:dyDescent="0.3">
      <c r="A324" s="64" t="s">
        <v>379</v>
      </c>
      <c r="B324" s="64" t="s">
        <v>125</v>
      </c>
      <c r="C324" s="65" t="s">
        <v>246</v>
      </c>
      <c r="D324" s="64" t="s">
        <v>111</v>
      </c>
      <c r="E324" s="65"/>
      <c r="F324" s="65">
        <v>1760</v>
      </c>
      <c r="G324" s="65" t="s">
        <v>72</v>
      </c>
      <c r="H324" s="65" t="s">
        <v>96</v>
      </c>
      <c r="I324" s="65">
        <v>1</v>
      </c>
      <c r="J324" s="65">
        <v>87204</v>
      </c>
      <c r="K324" s="8">
        <v>25.423999999999999</v>
      </c>
      <c r="L324" s="65"/>
      <c r="M324" s="65">
        <v>2.2751659618365565</v>
      </c>
      <c r="N324" s="65"/>
      <c r="O324" s="65">
        <v>32.762389850446411</v>
      </c>
      <c r="P324" s="65">
        <f t="shared" si="15"/>
        <v>2661.7105894310021</v>
      </c>
      <c r="Q324" s="8">
        <f t="shared" si="16"/>
        <v>0.77601176580998343</v>
      </c>
      <c r="R324" s="8">
        <f t="shared" si="17"/>
        <v>0.75139649214362669</v>
      </c>
    </row>
    <row r="325" spans="1:18" x14ac:dyDescent="0.3">
      <c r="A325" s="64" t="s">
        <v>379</v>
      </c>
      <c r="B325" s="64" t="s">
        <v>125</v>
      </c>
      <c r="C325" s="65" t="s">
        <v>246</v>
      </c>
      <c r="D325" s="64" t="s">
        <v>111</v>
      </c>
      <c r="E325" s="65"/>
      <c r="F325" s="65">
        <v>1761</v>
      </c>
      <c r="G325" s="65" t="s">
        <v>72</v>
      </c>
      <c r="H325" s="65" t="s">
        <v>96</v>
      </c>
      <c r="I325" s="65">
        <v>1</v>
      </c>
      <c r="J325" s="65">
        <v>87204</v>
      </c>
      <c r="K325" s="8">
        <v>25.423999999999999</v>
      </c>
      <c r="L325" s="65"/>
      <c r="M325" s="65">
        <v>2.4630095585806662</v>
      </c>
      <c r="N325" s="65"/>
      <c r="O325" s="65">
        <v>35.467337643561592</v>
      </c>
      <c r="P325" s="65">
        <f t="shared" si="15"/>
        <v>2458.7128832837611</v>
      </c>
      <c r="Q325" s="8">
        <f t="shared" si="16"/>
        <v>0.71682854392695683</v>
      </c>
      <c r="R325" s="8">
        <f t="shared" si="17"/>
        <v>0.81343373339666969</v>
      </c>
    </row>
    <row r="326" spans="1:18" x14ac:dyDescent="0.3">
      <c r="A326" s="64" t="s">
        <v>379</v>
      </c>
      <c r="B326" s="64" t="s">
        <v>125</v>
      </c>
      <c r="C326" s="65" t="s">
        <v>246</v>
      </c>
      <c r="D326" s="64" t="s">
        <v>111</v>
      </c>
      <c r="E326" s="65"/>
      <c r="F326" s="65">
        <v>1762</v>
      </c>
      <c r="G326" s="65" t="s">
        <v>72</v>
      </c>
      <c r="H326" s="65" t="s">
        <v>96</v>
      </c>
      <c r="I326" s="65">
        <v>1</v>
      </c>
      <c r="J326" s="65">
        <v>87204</v>
      </c>
      <c r="K326" s="8">
        <v>25.423999999999999</v>
      </c>
      <c r="L326" s="65"/>
      <c r="M326" s="65">
        <v>2.3903743847151611</v>
      </c>
      <c r="N326" s="65"/>
      <c r="O326" s="65">
        <v>34.421391139898319</v>
      </c>
      <c r="P326" s="65">
        <f t="shared" si="15"/>
        <v>2533.4246267263911</v>
      </c>
      <c r="Q326" s="8">
        <f t="shared" si="16"/>
        <v>0.73861047325686624</v>
      </c>
      <c r="R326" s="8">
        <f t="shared" si="17"/>
        <v>0.78944523507862752</v>
      </c>
    </row>
    <row r="327" spans="1:18" x14ac:dyDescent="0.3">
      <c r="A327" s="64" t="s">
        <v>379</v>
      </c>
      <c r="B327" s="64" t="s">
        <v>125</v>
      </c>
      <c r="C327" s="65" t="s">
        <v>246</v>
      </c>
      <c r="D327" s="64" t="s">
        <v>111</v>
      </c>
      <c r="E327" s="65"/>
      <c r="F327" s="65">
        <v>1763</v>
      </c>
      <c r="G327" s="65" t="s">
        <v>72</v>
      </c>
      <c r="H327" s="65" t="s">
        <v>96</v>
      </c>
      <c r="I327" s="65">
        <v>1</v>
      </c>
      <c r="J327" s="65">
        <v>87204</v>
      </c>
      <c r="K327" s="8">
        <v>25.423999999999999</v>
      </c>
      <c r="L327" s="65"/>
      <c r="M327" s="65">
        <v>3.3230166503570384</v>
      </c>
      <c r="N327" s="65"/>
      <c r="O327" s="65">
        <v>47.85143976514135</v>
      </c>
      <c r="P327" s="65">
        <f t="shared" si="15"/>
        <v>1822.3903069166597</v>
      </c>
      <c r="Q327" s="8">
        <f t="shared" si="16"/>
        <v>0.53131107704978164</v>
      </c>
      <c r="R327" s="8">
        <f t="shared" si="17"/>
        <v>1.0974597441663536</v>
      </c>
    </row>
    <row r="328" spans="1:18" x14ac:dyDescent="0.3">
      <c r="A328" s="64" t="s">
        <v>379</v>
      </c>
      <c r="B328" s="64" t="s">
        <v>125</v>
      </c>
      <c r="C328" s="65" t="s">
        <v>246</v>
      </c>
      <c r="D328" s="64" t="s">
        <v>111</v>
      </c>
      <c r="E328" s="65"/>
      <c r="F328" s="65">
        <v>1764</v>
      </c>
      <c r="G328" s="65" t="s">
        <v>72</v>
      </c>
      <c r="H328" s="65" t="s">
        <v>96</v>
      </c>
      <c r="I328" s="65">
        <v>1</v>
      </c>
      <c r="J328" s="65">
        <v>87204</v>
      </c>
      <c r="K328" s="8">
        <v>25.423999999999999</v>
      </c>
      <c r="L328" s="65"/>
      <c r="M328" s="65">
        <v>2.6236408748587285</v>
      </c>
      <c r="N328" s="65"/>
      <c r="O328" s="65">
        <v>37.780428597965688</v>
      </c>
      <c r="P328" s="65">
        <f t="shared" si="15"/>
        <v>2308.1792143749149</v>
      </c>
      <c r="Q328" s="8">
        <f t="shared" si="16"/>
        <v>0.67294101585096822</v>
      </c>
      <c r="R328" s="8">
        <f t="shared" si="17"/>
        <v>0.86648384473110607</v>
      </c>
    </row>
    <row r="329" spans="1:18" x14ac:dyDescent="0.3">
      <c r="A329" s="64" t="s">
        <v>379</v>
      </c>
      <c r="B329" s="64" t="s">
        <v>125</v>
      </c>
      <c r="C329" s="65" t="s">
        <v>246</v>
      </c>
      <c r="D329" s="64" t="s">
        <v>111</v>
      </c>
      <c r="E329" s="65"/>
      <c r="F329" s="65">
        <v>1765</v>
      </c>
      <c r="G329" s="65" t="s">
        <v>72</v>
      </c>
      <c r="H329" s="65" t="s">
        <v>96</v>
      </c>
      <c r="I329" s="65">
        <v>1</v>
      </c>
      <c r="J329" s="65">
        <v>87204</v>
      </c>
      <c r="K329" s="8">
        <v>25.423999999999999</v>
      </c>
      <c r="L329" s="65"/>
      <c r="M329" s="65">
        <v>2.8124528417157255</v>
      </c>
      <c r="N329" s="65"/>
      <c r="O329" s="65">
        <v>40.499320920706445</v>
      </c>
      <c r="P329" s="65">
        <f t="shared" si="15"/>
        <v>2153.2212890862188</v>
      </c>
      <c r="Q329" s="8">
        <f t="shared" si="16"/>
        <v>0.62776361237704725</v>
      </c>
      <c r="R329" s="8">
        <f t="shared" si="17"/>
        <v>0.92884089997491959</v>
      </c>
    </row>
    <row r="330" spans="1:18" x14ac:dyDescent="0.3">
      <c r="A330" s="64" t="s">
        <v>379</v>
      </c>
      <c r="B330" s="64" t="s">
        <v>125</v>
      </c>
      <c r="C330" s="65" t="s">
        <v>246</v>
      </c>
      <c r="D330" s="64" t="s">
        <v>111</v>
      </c>
      <c r="E330" s="65"/>
      <c r="F330" s="65">
        <v>1766</v>
      </c>
      <c r="G330" s="65" t="s">
        <v>72</v>
      </c>
      <c r="H330" s="65" t="s">
        <v>96</v>
      </c>
      <c r="I330" s="65">
        <v>1</v>
      </c>
      <c r="J330" s="65">
        <v>87204</v>
      </c>
      <c r="K330" s="8">
        <v>25.423999999999999</v>
      </c>
      <c r="L330" s="65"/>
      <c r="M330" s="65">
        <v>3.3805114005911965</v>
      </c>
      <c r="N330" s="65"/>
      <c r="O330" s="65">
        <v>48.679364168513231</v>
      </c>
      <c r="P330" s="65">
        <f t="shared" si="15"/>
        <v>1791.3956250152762</v>
      </c>
      <c r="Q330" s="8">
        <f t="shared" si="16"/>
        <v>0.5222746934818171</v>
      </c>
      <c r="R330" s="8">
        <f t="shared" si="17"/>
        <v>1.1164479649675068</v>
      </c>
    </row>
    <row r="331" spans="1:18" x14ac:dyDescent="0.3">
      <c r="A331" s="64" t="s">
        <v>379</v>
      </c>
      <c r="B331" s="64" t="s">
        <v>125</v>
      </c>
      <c r="C331" s="65" t="s">
        <v>246</v>
      </c>
      <c r="D331" s="64" t="s">
        <v>111</v>
      </c>
      <c r="E331" s="65"/>
      <c r="F331" s="65">
        <v>1767</v>
      </c>
      <c r="G331" s="65" t="s">
        <v>72</v>
      </c>
      <c r="H331" s="65" t="s">
        <v>96</v>
      </c>
      <c r="I331" s="65">
        <v>1</v>
      </c>
      <c r="J331" s="65">
        <v>87204</v>
      </c>
      <c r="K331" s="8">
        <v>25.423999999999999</v>
      </c>
      <c r="L331" s="65"/>
      <c r="M331" s="65">
        <v>3.4253717295501249</v>
      </c>
      <c r="N331" s="65"/>
      <c r="O331" s="65">
        <v>49.325352905521797</v>
      </c>
      <c r="P331" s="65">
        <f t="shared" si="15"/>
        <v>1767.9346393533419</v>
      </c>
      <c r="Q331" s="8">
        <f t="shared" si="16"/>
        <v>0.51543473087151237</v>
      </c>
      <c r="R331" s="8">
        <f t="shared" si="17"/>
        <v>1.1312635407899132</v>
      </c>
    </row>
    <row r="332" spans="1:18" x14ac:dyDescent="0.3">
      <c r="A332" s="64" t="s">
        <v>379</v>
      </c>
      <c r="B332" s="64" t="s">
        <v>125</v>
      </c>
      <c r="C332" s="65" t="s">
        <v>246</v>
      </c>
      <c r="D332" s="64" t="s">
        <v>111</v>
      </c>
      <c r="E332" s="65"/>
      <c r="F332" s="65">
        <v>1768</v>
      </c>
      <c r="G332" s="65" t="s">
        <v>72</v>
      </c>
      <c r="H332" s="65" t="s">
        <v>96</v>
      </c>
      <c r="I332" s="65">
        <v>1</v>
      </c>
      <c r="J332" s="65">
        <v>87204</v>
      </c>
      <c r="K332" s="8">
        <v>25.423999999999999</v>
      </c>
      <c r="L332" s="65"/>
      <c r="M332" s="65">
        <v>3.291163007394529</v>
      </c>
      <c r="N332" s="65"/>
      <c r="O332" s="65">
        <v>47.392747306481219</v>
      </c>
      <c r="P332" s="65">
        <f t="shared" si="15"/>
        <v>1840.0283789430027</v>
      </c>
      <c r="Q332" s="8">
        <f t="shared" si="16"/>
        <v>0.53645339097113554</v>
      </c>
      <c r="R332" s="8">
        <f t="shared" si="17"/>
        <v>1.0869397574992252</v>
      </c>
    </row>
    <row r="333" spans="1:18" x14ac:dyDescent="0.3">
      <c r="A333" s="64" t="s">
        <v>379</v>
      </c>
      <c r="B333" s="64" t="s">
        <v>125</v>
      </c>
      <c r="C333" s="65" t="s">
        <v>246</v>
      </c>
      <c r="D333" s="64" t="s">
        <v>111</v>
      </c>
      <c r="E333" s="65"/>
      <c r="F333" s="65">
        <v>1769</v>
      </c>
      <c r="G333" s="65" t="s">
        <v>72</v>
      </c>
      <c r="H333" s="65" t="s">
        <v>96</v>
      </c>
      <c r="I333" s="65">
        <v>1</v>
      </c>
      <c r="J333" s="65">
        <v>87204</v>
      </c>
      <c r="K333" s="8">
        <v>25.423999999999999</v>
      </c>
      <c r="L333" s="65"/>
      <c r="M333" s="65">
        <v>2.7733944411755971</v>
      </c>
      <c r="N333" s="65"/>
      <c r="O333" s="65">
        <v>39.936879952928599</v>
      </c>
      <c r="P333" s="65">
        <f t="shared" si="15"/>
        <v>2183.5456375856738</v>
      </c>
      <c r="Q333" s="8">
        <f t="shared" si="16"/>
        <v>0.63660456274916488</v>
      </c>
      <c r="R333" s="8">
        <f t="shared" si="17"/>
        <v>0.91594146949517452</v>
      </c>
    </row>
    <row r="334" spans="1:18" x14ac:dyDescent="0.3">
      <c r="A334" s="64" t="s">
        <v>379</v>
      </c>
      <c r="B334" s="64" t="s">
        <v>125</v>
      </c>
      <c r="C334" s="65" t="s">
        <v>246</v>
      </c>
      <c r="D334" s="64" t="s">
        <v>111</v>
      </c>
      <c r="E334" s="65"/>
      <c r="F334" s="65">
        <v>1770</v>
      </c>
      <c r="G334" s="65" t="s">
        <v>72</v>
      </c>
      <c r="H334" s="65" t="s">
        <v>96</v>
      </c>
      <c r="I334" s="65">
        <v>1</v>
      </c>
      <c r="J334" s="65">
        <v>87204</v>
      </c>
      <c r="K334" s="8">
        <v>25.423999999999999</v>
      </c>
      <c r="L334" s="65"/>
      <c r="M334" s="65">
        <v>2.8832179092488204</v>
      </c>
      <c r="N334" s="65"/>
      <c r="O334" s="65">
        <v>41.518337893183009</v>
      </c>
      <c r="P334" s="65">
        <f t="shared" si="15"/>
        <v>2100.3730983729533</v>
      </c>
      <c r="Q334" s="8">
        <f t="shared" si="16"/>
        <v>0.61235592006139594</v>
      </c>
      <c r="R334" s="8">
        <f t="shared" si="17"/>
        <v>0.95221177682636138</v>
      </c>
    </row>
    <row r="335" spans="1:18" x14ac:dyDescent="0.3">
      <c r="A335" s="64" t="s">
        <v>379</v>
      </c>
      <c r="B335" s="64" t="s">
        <v>125</v>
      </c>
      <c r="C335" s="65" t="s">
        <v>246</v>
      </c>
      <c r="D335" s="64" t="s">
        <v>111</v>
      </c>
      <c r="E335" s="65"/>
      <c r="F335" s="65">
        <v>1771</v>
      </c>
      <c r="G335" s="65" t="s">
        <v>72</v>
      </c>
      <c r="H335" s="65" t="s">
        <v>96</v>
      </c>
      <c r="I335" s="65">
        <v>1</v>
      </c>
      <c r="J335" s="65">
        <v>87204</v>
      </c>
      <c r="K335" s="8">
        <v>25.423999999999999</v>
      </c>
      <c r="L335" s="65"/>
      <c r="M335" s="65">
        <v>3.4992756852239673</v>
      </c>
      <c r="N335" s="65"/>
      <c r="O335" s="65">
        <v>50.389569867225127</v>
      </c>
      <c r="P335" s="65">
        <f t="shared" si="15"/>
        <v>1730.5962370740551</v>
      </c>
      <c r="Q335" s="8">
        <f t="shared" si="16"/>
        <v>0.50454885935703386</v>
      </c>
      <c r="R335" s="8">
        <f t="shared" si="17"/>
        <v>1.1556710670892421</v>
      </c>
    </row>
    <row r="336" spans="1:18" x14ac:dyDescent="0.3">
      <c r="A336" s="64" t="s">
        <v>379</v>
      </c>
      <c r="B336" s="64" t="s">
        <v>125</v>
      </c>
      <c r="C336" s="65" t="s">
        <v>246</v>
      </c>
      <c r="D336" s="64" t="s">
        <v>111</v>
      </c>
      <c r="E336" s="65"/>
      <c r="F336" s="65">
        <v>1772</v>
      </c>
      <c r="G336" s="65" t="s">
        <v>72</v>
      </c>
      <c r="H336" s="65" t="s">
        <v>96</v>
      </c>
      <c r="I336" s="65">
        <v>1</v>
      </c>
      <c r="J336" s="65">
        <v>87204</v>
      </c>
      <c r="K336" s="8">
        <v>25.423999999999999</v>
      </c>
      <c r="L336" s="65"/>
      <c r="M336" s="65">
        <v>3.9098812394742821</v>
      </c>
      <c r="N336" s="65"/>
      <c r="O336" s="65">
        <v>56.302289848429659</v>
      </c>
      <c r="P336" s="65">
        <f t="shared" si="15"/>
        <v>1548.8535232716158</v>
      </c>
      <c r="Q336" s="8">
        <f t="shared" si="16"/>
        <v>0.45156245098455983</v>
      </c>
      <c r="R336" s="8">
        <f t="shared" si="17"/>
        <v>1.2912776902075513</v>
      </c>
    </row>
    <row r="337" spans="1:18" x14ac:dyDescent="0.3">
      <c r="A337" s="64" t="s">
        <v>379</v>
      </c>
      <c r="B337" s="64" t="s">
        <v>125</v>
      </c>
      <c r="C337" s="65" t="s">
        <v>246</v>
      </c>
      <c r="D337" s="64" t="s">
        <v>111</v>
      </c>
      <c r="E337" s="65"/>
      <c r="F337" s="65">
        <v>1773</v>
      </c>
      <c r="G337" s="65" t="s">
        <v>72</v>
      </c>
      <c r="H337" s="65" t="s">
        <v>96</v>
      </c>
      <c r="I337" s="65">
        <v>1</v>
      </c>
      <c r="J337" s="65">
        <v>87204</v>
      </c>
      <c r="K337" s="8">
        <v>25.423999999999999</v>
      </c>
      <c r="L337" s="65"/>
      <c r="M337" s="65">
        <v>3.9487576087188248</v>
      </c>
      <c r="N337" s="65"/>
      <c r="O337" s="65">
        <v>56.862109565551073</v>
      </c>
      <c r="P337" s="65">
        <f t="shared" si="15"/>
        <v>1533.6047267024198</v>
      </c>
      <c r="Q337" s="8">
        <f t="shared" si="16"/>
        <v>0.44711672138528413</v>
      </c>
      <c r="R337" s="8">
        <f t="shared" si="17"/>
        <v>1.3041170030170881</v>
      </c>
    </row>
    <row r="338" spans="1:18" x14ac:dyDescent="0.3">
      <c r="A338" s="64" t="s">
        <v>379</v>
      </c>
      <c r="B338" s="64" t="s">
        <v>125</v>
      </c>
      <c r="C338" s="65" t="s">
        <v>246</v>
      </c>
      <c r="D338" s="64" t="s">
        <v>111</v>
      </c>
      <c r="E338" s="65"/>
      <c r="F338" s="65">
        <v>1774</v>
      </c>
      <c r="G338" s="65" t="s">
        <v>72</v>
      </c>
      <c r="H338" s="65" t="s">
        <v>96</v>
      </c>
      <c r="I338" s="65">
        <v>1</v>
      </c>
      <c r="J338" s="65">
        <v>87204</v>
      </c>
      <c r="K338" s="8">
        <v>25.423999999999999</v>
      </c>
      <c r="L338" s="65"/>
      <c r="M338" s="65">
        <v>3.8572828085927138</v>
      </c>
      <c r="N338" s="65"/>
      <c r="O338" s="65">
        <v>55.544872443735073</v>
      </c>
      <c r="P338" s="65">
        <f t="shared" si="15"/>
        <v>1569.9738997210673</v>
      </c>
      <c r="Q338" s="8">
        <f t="shared" si="16"/>
        <v>0.45772001773437471</v>
      </c>
      <c r="R338" s="8">
        <f t="shared" si="17"/>
        <v>1.2739065282265738</v>
      </c>
    </row>
    <row r="339" spans="1:18" x14ac:dyDescent="0.3">
      <c r="A339" s="64" t="s">
        <v>379</v>
      </c>
      <c r="B339" s="64" t="s">
        <v>125</v>
      </c>
      <c r="C339" s="65" t="s">
        <v>246</v>
      </c>
      <c r="D339" s="64" t="s">
        <v>111</v>
      </c>
      <c r="E339" s="65"/>
      <c r="F339" s="65">
        <v>1775</v>
      </c>
      <c r="G339" s="65" t="s">
        <v>72</v>
      </c>
      <c r="H339" s="65" t="s">
        <v>96</v>
      </c>
      <c r="I339" s="65">
        <v>1</v>
      </c>
      <c r="J339" s="65">
        <v>87204</v>
      </c>
      <c r="K339" s="8">
        <v>25.423999999999999</v>
      </c>
      <c r="L339" s="65"/>
      <c r="M339" s="65">
        <v>3.7229263043517724</v>
      </c>
      <c r="N339" s="65"/>
      <c r="O339" s="65">
        <v>53.610138782665516</v>
      </c>
      <c r="P339" s="65">
        <f t="shared" si="15"/>
        <v>1626.6326105500932</v>
      </c>
      <c r="Q339" s="8">
        <f t="shared" si="16"/>
        <v>0.47423865293593837</v>
      </c>
      <c r="R339" s="8">
        <f t="shared" si="17"/>
        <v>1.2295339384125847</v>
      </c>
    </row>
    <row r="340" spans="1:18" x14ac:dyDescent="0.3">
      <c r="A340" s="64" t="s">
        <v>379</v>
      </c>
      <c r="B340" s="64" t="s">
        <v>125</v>
      </c>
      <c r="C340" s="65" t="s">
        <v>246</v>
      </c>
      <c r="D340" s="64" t="s">
        <v>111</v>
      </c>
      <c r="E340" s="65"/>
      <c r="F340" s="65">
        <v>1776</v>
      </c>
      <c r="G340" s="65" t="s">
        <v>72</v>
      </c>
      <c r="H340" s="65" t="s">
        <v>96</v>
      </c>
      <c r="I340" s="65">
        <v>1</v>
      </c>
      <c r="J340" s="65">
        <v>87204</v>
      </c>
      <c r="K340" s="8">
        <v>25.423999999999999</v>
      </c>
      <c r="L340" s="65"/>
      <c r="M340" s="65">
        <v>3.5747956011215787</v>
      </c>
      <c r="N340" s="65"/>
      <c r="O340" s="65">
        <v>51.477056656150729</v>
      </c>
      <c r="P340" s="65">
        <f t="shared" si="15"/>
        <v>1694.0362496343396</v>
      </c>
      <c r="Q340" s="8">
        <f t="shared" si="16"/>
        <v>0.4938899317772516</v>
      </c>
      <c r="R340" s="8">
        <f t="shared" si="17"/>
        <v>1.1806122805410468</v>
      </c>
    </row>
    <row r="341" spans="1:18" x14ac:dyDescent="0.3">
      <c r="A341" s="64" t="s">
        <v>379</v>
      </c>
      <c r="B341" s="64" t="s">
        <v>125</v>
      </c>
      <c r="C341" s="65" t="s">
        <v>246</v>
      </c>
      <c r="D341" s="64" t="s">
        <v>111</v>
      </c>
      <c r="E341" s="65"/>
      <c r="F341" s="65">
        <v>1777</v>
      </c>
      <c r="G341" s="65" t="s">
        <v>72</v>
      </c>
      <c r="H341" s="65" t="s">
        <v>96</v>
      </c>
      <c r="I341" s="65">
        <v>1</v>
      </c>
      <c r="J341" s="65">
        <v>87204</v>
      </c>
      <c r="K341" s="8">
        <v>25.423999999999999</v>
      </c>
      <c r="L341" s="65"/>
      <c r="M341" s="65">
        <v>3.6035483038634175</v>
      </c>
      <c r="N341" s="65"/>
      <c r="O341" s="65">
        <v>51.891095575633209</v>
      </c>
      <c r="P341" s="65">
        <f t="shared" si="15"/>
        <v>1680.5195387115486</v>
      </c>
      <c r="Q341" s="8">
        <f t="shared" si="16"/>
        <v>0.48994918526905201</v>
      </c>
      <c r="R341" s="8">
        <f t="shared" si="17"/>
        <v>1.1901081504434019</v>
      </c>
    </row>
    <row r="342" spans="1:18" x14ac:dyDescent="0.3">
      <c r="A342" s="64" t="s">
        <v>379</v>
      </c>
      <c r="B342" s="64" t="s">
        <v>125</v>
      </c>
      <c r="C342" s="65" t="s">
        <v>246</v>
      </c>
      <c r="D342" s="64" t="s">
        <v>111</v>
      </c>
      <c r="E342" s="65"/>
      <c r="F342" s="65">
        <v>1778</v>
      </c>
      <c r="G342" s="65" t="s">
        <v>72</v>
      </c>
      <c r="H342" s="65" t="s">
        <v>96</v>
      </c>
      <c r="I342" s="65">
        <v>1</v>
      </c>
      <c r="J342" s="65">
        <v>87204</v>
      </c>
      <c r="K342" s="8">
        <v>25.423999999999999</v>
      </c>
      <c r="L342" s="65"/>
      <c r="M342" s="65">
        <v>3.8394571906258617</v>
      </c>
      <c r="N342" s="65"/>
      <c r="O342" s="65">
        <v>55.288183545012409</v>
      </c>
      <c r="P342" s="65">
        <f t="shared" si="15"/>
        <v>1577.2628870869596</v>
      </c>
      <c r="Q342" s="8">
        <f t="shared" si="16"/>
        <v>0.45984509473532015</v>
      </c>
      <c r="R342" s="8">
        <f t="shared" si="17"/>
        <v>1.2680194382141279</v>
      </c>
    </row>
    <row r="343" spans="1:18" x14ac:dyDescent="0.3">
      <c r="A343" s="64" t="s">
        <v>379</v>
      </c>
      <c r="B343" s="64" t="s">
        <v>125</v>
      </c>
      <c r="C343" s="65" t="s">
        <v>246</v>
      </c>
      <c r="D343" s="64" t="s">
        <v>111</v>
      </c>
      <c r="E343" s="65"/>
      <c r="F343" s="65">
        <v>1779</v>
      </c>
      <c r="G343" s="65" t="s">
        <v>72</v>
      </c>
      <c r="H343" s="65" t="s">
        <v>96</v>
      </c>
      <c r="I343" s="65">
        <v>1</v>
      </c>
      <c r="J343" s="65">
        <v>87204</v>
      </c>
      <c r="K343" s="8">
        <v>25.423999999999999</v>
      </c>
      <c r="L343" s="65"/>
      <c r="M343" s="65">
        <v>3.5197008492853108</v>
      </c>
      <c r="N343" s="65"/>
      <c r="O343" s="65">
        <v>50.683692229708477</v>
      </c>
      <c r="P343" s="65">
        <f t="shared" si="15"/>
        <v>1720.5534199200463</v>
      </c>
      <c r="Q343" s="8">
        <f t="shared" si="16"/>
        <v>0.50162091358248773</v>
      </c>
      <c r="R343" s="8">
        <f t="shared" si="17"/>
        <v>1.162416683402332</v>
      </c>
    </row>
    <row r="344" spans="1:18" x14ac:dyDescent="0.3">
      <c r="A344" s="64" t="s">
        <v>379</v>
      </c>
      <c r="B344" s="64" t="s">
        <v>125</v>
      </c>
      <c r="C344" s="65" t="s">
        <v>246</v>
      </c>
      <c r="D344" s="64" t="s">
        <v>111</v>
      </c>
      <c r="E344" s="65"/>
      <c r="F344" s="65">
        <v>1780</v>
      </c>
      <c r="G344" s="65" t="s">
        <v>72</v>
      </c>
      <c r="H344" s="65" t="s">
        <v>96</v>
      </c>
      <c r="I344" s="65">
        <v>1</v>
      </c>
      <c r="J344" s="65">
        <v>87204</v>
      </c>
      <c r="K344" s="8">
        <v>25.423999999999999</v>
      </c>
      <c r="L344" s="65"/>
      <c r="M344" s="65">
        <v>3.1545378389947221</v>
      </c>
      <c r="N344" s="65"/>
      <c r="O344" s="65">
        <v>45.425344881523998</v>
      </c>
      <c r="P344" s="65">
        <f t="shared" si="15"/>
        <v>1919.7212531339255</v>
      </c>
      <c r="Q344" s="8">
        <f t="shared" si="16"/>
        <v>0.55968755033802264</v>
      </c>
      <c r="R344" s="8">
        <f t="shared" si="17"/>
        <v>1.0418179184790606</v>
      </c>
    </row>
    <row r="345" spans="1:18" x14ac:dyDescent="0.3">
      <c r="A345" s="64" t="s">
        <v>379</v>
      </c>
      <c r="B345" s="64" t="s">
        <v>125</v>
      </c>
      <c r="C345" s="65" t="s">
        <v>246</v>
      </c>
      <c r="D345" s="64" t="s">
        <v>111</v>
      </c>
      <c r="E345" s="65"/>
      <c r="F345" s="65">
        <v>1781</v>
      </c>
      <c r="G345" s="65" t="s">
        <v>72</v>
      </c>
      <c r="H345" s="65" t="s">
        <v>96</v>
      </c>
      <c r="I345" s="65">
        <v>1</v>
      </c>
      <c r="J345" s="65">
        <v>87204</v>
      </c>
      <c r="K345" s="8">
        <v>25.423999999999999</v>
      </c>
      <c r="L345" s="65"/>
      <c r="M345" s="65">
        <v>3.4092932099408442</v>
      </c>
      <c r="N345" s="65"/>
      <c r="O345" s="65">
        <v>49.093822223148152</v>
      </c>
      <c r="P345" s="65">
        <f t="shared" si="15"/>
        <v>1776.2723709640716</v>
      </c>
      <c r="Q345" s="8">
        <f t="shared" si="16"/>
        <v>0.5178655653340507</v>
      </c>
      <c r="R345" s="8">
        <f t="shared" si="17"/>
        <v>1.1259534476204796</v>
      </c>
    </row>
    <row r="346" spans="1:18" x14ac:dyDescent="0.3">
      <c r="A346" s="64" t="s">
        <v>379</v>
      </c>
      <c r="B346" s="64" t="s">
        <v>125</v>
      </c>
      <c r="C346" s="65" t="s">
        <v>246</v>
      </c>
      <c r="D346" s="64" t="s">
        <v>111</v>
      </c>
      <c r="E346" s="65"/>
      <c r="F346" s="65">
        <v>1782</v>
      </c>
      <c r="G346" s="65" t="s">
        <v>72</v>
      </c>
      <c r="H346" s="65" t="s">
        <v>96</v>
      </c>
      <c r="I346" s="65">
        <v>1</v>
      </c>
      <c r="J346" s="65">
        <v>87204</v>
      </c>
      <c r="K346" s="8">
        <v>25.423999999999999</v>
      </c>
      <c r="L346" s="65"/>
      <c r="M346" s="65">
        <v>3.1239305480745085</v>
      </c>
      <c r="N346" s="65"/>
      <c r="O346" s="65">
        <v>44.984599892272925</v>
      </c>
      <c r="P346" s="65">
        <f t="shared" si="15"/>
        <v>1938.5300793789913</v>
      </c>
      <c r="Q346" s="8">
        <f t="shared" si="16"/>
        <v>0.56517119327245857</v>
      </c>
      <c r="R346" s="8">
        <f t="shared" si="17"/>
        <v>1.0317095521368957</v>
      </c>
    </row>
    <row r="347" spans="1:18" x14ac:dyDescent="0.3">
      <c r="A347" s="64" t="s">
        <v>379</v>
      </c>
      <c r="B347" s="64" t="s">
        <v>125</v>
      </c>
      <c r="C347" s="65" t="s">
        <v>246</v>
      </c>
      <c r="D347" s="64" t="s">
        <v>111</v>
      </c>
      <c r="E347" s="65"/>
      <c r="F347" s="65">
        <v>1783</v>
      </c>
      <c r="G347" s="65" t="s">
        <v>72</v>
      </c>
      <c r="H347" s="65" t="s">
        <v>96</v>
      </c>
      <c r="I347" s="65">
        <v>1</v>
      </c>
      <c r="J347" s="65">
        <v>87204</v>
      </c>
      <c r="K347" s="8">
        <v>25.423999999999999</v>
      </c>
      <c r="L347" s="65"/>
      <c r="M347" s="65">
        <v>4.0865169264241095</v>
      </c>
      <c r="N347" s="65"/>
      <c r="O347" s="65">
        <v>58.845843740507171</v>
      </c>
      <c r="P347" s="65">
        <f t="shared" si="15"/>
        <v>1481.9058485174237</v>
      </c>
      <c r="Q347" s="8">
        <f t="shared" si="16"/>
        <v>0.4320441068380691</v>
      </c>
      <c r="R347" s="8">
        <f t="shared" si="17"/>
        <v>1.3496134062773995</v>
      </c>
    </row>
    <row r="348" spans="1:18" x14ac:dyDescent="0.3">
      <c r="A348" s="64" t="s">
        <v>379</v>
      </c>
      <c r="B348" s="64" t="s">
        <v>125</v>
      </c>
      <c r="C348" s="65" t="s">
        <v>246</v>
      </c>
      <c r="D348" s="64" t="s">
        <v>111</v>
      </c>
      <c r="E348" s="65"/>
      <c r="F348" s="65">
        <v>1784</v>
      </c>
      <c r="G348" s="65" t="s">
        <v>72</v>
      </c>
      <c r="H348" s="65" t="s">
        <v>96</v>
      </c>
      <c r="I348" s="65">
        <v>1</v>
      </c>
      <c r="J348" s="65">
        <v>87204</v>
      </c>
      <c r="K348" s="8">
        <v>25.423999999999999</v>
      </c>
      <c r="L348" s="65"/>
      <c r="M348" s="65">
        <v>3.7279854726708752</v>
      </c>
      <c r="N348" s="65"/>
      <c r="O348" s="65">
        <v>53.682990806460602</v>
      </c>
      <c r="P348" s="65">
        <f t="shared" si="15"/>
        <v>1624.4251426748981</v>
      </c>
      <c r="Q348" s="8">
        <f t="shared" si="16"/>
        <v>0.47359507393429895</v>
      </c>
      <c r="R348" s="8">
        <f t="shared" si="17"/>
        <v>1.2312047797454384</v>
      </c>
    </row>
    <row r="349" spans="1:18" x14ac:dyDescent="0.3">
      <c r="A349" s="64" t="s">
        <v>379</v>
      </c>
      <c r="B349" s="64" t="s">
        <v>125</v>
      </c>
      <c r="C349" s="65" t="s">
        <v>246</v>
      </c>
      <c r="D349" s="64" t="s">
        <v>111</v>
      </c>
      <c r="E349" s="65"/>
      <c r="F349" s="65">
        <v>1785</v>
      </c>
      <c r="G349" s="65" t="s">
        <v>72</v>
      </c>
      <c r="H349" s="65" t="s">
        <v>96</v>
      </c>
      <c r="I349" s="65">
        <v>1</v>
      </c>
      <c r="J349" s="65">
        <v>87204</v>
      </c>
      <c r="K349" s="8">
        <v>25.423999999999999</v>
      </c>
      <c r="L349" s="65"/>
      <c r="M349" s="65">
        <v>3.6776905969167615</v>
      </c>
      <c r="N349" s="65"/>
      <c r="O349" s="65">
        <v>52.958744595601367</v>
      </c>
      <c r="P349" s="65">
        <f t="shared" si="15"/>
        <v>1646.6402416805583</v>
      </c>
      <c r="Q349" s="8">
        <f t="shared" si="16"/>
        <v>0.48007180295039809</v>
      </c>
      <c r="R349" s="8">
        <f t="shared" si="17"/>
        <v>1.2145943900647074</v>
      </c>
    </row>
    <row r="350" spans="1:18" x14ac:dyDescent="0.3">
      <c r="A350" s="64" t="s">
        <v>379</v>
      </c>
      <c r="B350" s="64" t="s">
        <v>125</v>
      </c>
      <c r="C350" s="65" t="s">
        <v>246</v>
      </c>
      <c r="D350" s="64" t="s">
        <v>111</v>
      </c>
      <c r="E350" s="65"/>
      <c r="F350" s="65">
        <v>1786</v>
      </c>
      <c r="G350" s="65" t="s">
        <v>72</v>
      </c>
      <c r="H350" s="65" t="s">
        <v>96</v>
      </c>
      <c r="I350" s="65">
        <v>1</v>
      </c>
      <c r="J350" s="65">
        <v>87204</v>
      </c>
      <c r="K350" s="8">
        <v>25.423999999999999</v>
      </c>
      <c r="L350" s="65"/>
      <c r="M350" s="65">
        <v>3.9317239743046239</v>
      </c>
      <c r="N350" s="65"/>
      <c r="O350" s="65">
        <v>56.616825229986581</v>
      </c>
      <c r="P350" s="65">
        <f t="shared" si="15"/>
        <v>1540.2488508630329</v>
      </c>
      <c r="Q350" s="8">
        <f t="shared" si="16"/>
        <v>0.44905379093094067</v>
      </c>
      <c r="R350" s="8">
        <f t="shared" si="17"/>
        <v>1.2984914735559512</v>
      </c>
    </row>
    <row r="351" spans="1:18" x14ac:dyDescent="0.3">
      <c r="A351" s="64" t="s">
        <v>379</v>
      </c>
      <c r="B351" s="64" t="s">
        <v>125</v>
      </c>
      <c r="C351" s="65" t="s">
        <v>246</v>
      </c>
      <c r="D351" s="64" t="s">
        <v>111</v>
      </c>
      <c r="E351" s="65"/>
      <c r="F351" s="65">
        <v>1787</v>
      </c>
      <c r="G351" s="65" t="s">
        <v>72</v>
      </c>
      <c r="H351" s="65" t="s">
        <v>96</v>
      </c>
      <c r="I351" s="65">
        <v>1</v>
      </c>
      <c r="J351" s="65">
        <v>87204</v>
      </c>
      <c r="K351" s="8">
        <v>25.423999999999999</v>
      </c>
      <c r="L351" s="65"/>
      <c r="M351" s="65">
        <v>4.0036241963793033</v>
      </c>
      <c r="N351" s="65"/>
      <c r="O351" s="65">
        <v>57.652188427861972</v>
      </c>
      <c r="P351" s="65">
        <f t="shared" si="15"/>
        <v>1512.5878544769398</v>
      </c>
      <c r="Q351" s="8">
        <f t="shared" si="16"/>
        <v>0.4409893309047947</v>
      </c>
      <c r="R351" s="8">
        <f t="shared" si="17"/>
        <v>1.3222372466368966</v>
      </c>
    </row>
    <row r="352" spans="1:18" x14ac:dyDescent="0.3">
      <c r="A352" s="64" t="s">
        <v>379</v>
      </c>
      <c r="B352" s="64" t="s">
        <v>125</v>
      </c>
      <c r="C352" s="65" t="s">
        <v>246</v>
      </c>
      <c r="D352" s="64" t="s">
        <v>111</v>
      </c>
      <c r="E352" s="65"/>
      <c r="F352" s="65">
        <v>1788</v>
      </c>
      <c r="G352" s="65" t="s">
        <v>72</v>
      </c>
      <c r="H352" s="65" t="s">
        <v>96</v>
      </c>
      <c r="I352" s="65">
        <v>1</v>
      </c>
      <c r="J352" s="65">
        <v>87204</v>
      </c>
      <c r="K352" s="8">
        <v>25.423999999999999</v>
      </c>
      <c r="L352" s="65"/>
      <c r="M352" s="65">
        <v>3.4718861313842564</v>
      </c>
      <c r="N352" s="65"/>
      <c r="O352" s="65">
        <v>49.995160291933296</v>
      </c>
      <c r="P352" s="65">
        <f t="shared" si="15"/>
        <v>1744.2488331029581</v>
      </c>
      <c r="Q352" s="8">
        <f t="shared" si="16"/>
        <v>0.50852922265962119</v>
      </c>
      <c r="R352" s="8">
        <f t="shared" si="17"/>
        <v>1.1466253908521007</v>
      </c>
    </row>
    <row r="353" spans="1:18" x14ac:dyDescent="0.3">
      <c r="A353" s="64" t="s">
        <v>379</v>
      </c>
      <c r="B353" s="64" t="s">
        <v>125</v>
      </c>
      <c r="C353" s="65" t="s">
        <v>246</v>
      </c>
      <c r="D353" s="64" t="s">
        <v>111</v>
      </c>
      <c r="E353" s="65"/>
      <c r="F353" s="65">
        <v>1789</v>
      </c>
      <c r="G353" s="65" t="s">
        <v>72</v>
      </c>
      <c r="H353" s="65" t="s">
        <v>96</v>
      </c>
      <c r="I353" s="65">
        <v>1</v>
      </c>
      <c r="J353" s="65">
        <v>87204</v>
      </c>
      <c r="K353" s="8">
        <v>25.423999999999999</v>
      </c>
      <c r="L353" s="65"/>
      <c r="M353" s="65">
        <v>3.3052562356638617</v>
      </c>
      <c r="N353" s="65"/>
      <c r="O353" s="65">
        <v>47.595689793559607</v>
      </c>
      <c r="P353" s="65">
        <f t="shared" si="15"/>
        <v>1832.1827118849735</v>
      </c>
      <c r="Q353" s="8">
        <f t="shared" si="16"/>
        <v>0.53416601608829373</v>
      </c>
      <c r="R353" s="8">
        <f t="shared" si="17"/>
        <v>1.0915941881922757</v>
      </c>
    </row>
    <row r="354" spans="1:18" x14ac:dyDescent="0.3">
      <c r="A354" s="64" t="s">
        <v>379</v>
      </c>
      <c r="B354" s="64" t="s">
        <v>125</v>
      </c>
      <c r="C354" s="65" t="s">
        <v>246</v>
      </c>
      <c r="D354" s="64" t="s">
        <v>111</v>
      </c>
      <c r="E354" s="65"/>
      <c r="F354" s="65">
        <v>1790</v>
      </c>
      <c r="G354" s="65" t="s">
        <v>72</v>
      </c>
      <c r="H354" s="65" t="s">
        <v>96</v>
      </c>
      <c r="I354" s="65">
        <v>1</v>
      </c>
      <c r="J354" s="65">
        <v>87204</v>
      </c>
      <c r="K354" s="8">
        <v>25.423999999999999</v>
      </c>
      <c r="L354" s="65"/>
      <c r="M354" s="65">
        <v>3.665544896486399</v>
      </c>
      <c r="N354" s="65"/>
      <c r="O354" s="65">
        <v>52.78384650940415</v>
      </c>
      <c r="P354" s="65">
        <f t="shared" si="15"/>
        <v>1652.0963470228232</v>
      </c>
      <c r="Q354" s="8">
        <f t="shared" si="16"/>
        <v>0.48166251005353261</v>
      </c>
      <c r="R354" s="8">
        <f t="shared" si="17"/>
        <v>1.2105831500711928</v>
      </c>
    </row>
    <row r="355" spans="1:18" x14ac:dyDescent="0.3">
      <c r="A355" s="64" t="s">
        <v>379</v>
      </c>
      <c r="B355" s="64" t="s">
        <v>125</v>
      </c>
      <c r="C355" s="65" t="s">
        <v>246</v>
      </c>
      <c r="D355" s="64" t="s">
        <v>111</v>
      </c>
      <c r="E355" s="65"/>
      <c r="F355" s="65">
        <v>1791</v>
      </c>
      <c r="G355" s="65" t="s">
        <v>72</v>
      </c>
      <c r="H355" s="65" t="s">
        <v>96</v>
      </c>
      <c r="I355" s="65">
        <v>1</v>
      </c>
      <c r="J355" s="65">
        <v>87204</v>
      </c>
      <c r="K355" s="8">
        <v>25.423999999999999</v>
      </c>
      <c r="L355" s="65"/>
      <c r="M355" s="65">
        <v>3.7039728987314589</v>
      </c>
      <c r="N355" s="65"/>
      <c r="O355" s="65">
        <v>53.337209741733005</v>
      </c>
      <c r="P355" s="65">
        <f t="shared" si="15"/>
        <v>1634.9561670408934</v>
      </c>
      <c r="Q355" s="8">
        <f t="shared" si="16"/>
        <v>0.47666535469528548</v>
      </c>
      <c r="R355" s="8">
        <f t="shared" si="17"/>
        <v>1.2232743851596946</v>
      </c>
    </row>
    <row r="356" spans="1:18" x14ac:dyDescent="0.3">
      <c r="A356" s="64" t="s">
        <v>379</v>
      </c>
      <c r="B356" s="64" t="s">
        <v>125</v>
      </c>
      <c r="C356" s="65" t="s">
        <v>246</v>
      </c>
      <c r="D356" s="64" t="s">
        <v>111</v>
      </c>
      <c r="E356" s="65"/>
      <c r="F356" s="65">
        <v>1792</v>
      </c>
      <c r="G356" s="65" t="s">
        <v>72</v>
      </c>
      <c r="H356" s="65" t="s">
        <v>96</v>
      </c>
      <c r="I356" s="65">
        <v>1</v>
      </c>
      <c r="J356" s="65">
        <v>87204</v>
      </c>
      <c r="K356" s="8">
        <v>25.423999999999999</v>
      </c>
      <c r="L356" s="65"/>
      <c r="M356" s="65">
        <v>3.9210324530350276</v>
      </c>
      <c r="N356" s="65"/>
      <c r="O356" s="65">
        <v>56.462867323704394</v>
      </c>
      <c r="P356" s="65">
        <f t="shared" si="15"/>
        <v>1544.4486639343904</v>
      </c>
      <c r="Q356" s="8">
        <f t="shared" si="16"/>
        <v>0.45027823072184692</v>
      </c>
      <c r="R356" s="8">
        <f t="shared" si="17"/>
        <v>1.2949604908881334</v>
      </c>
    </row>
    <row r="357" spans="1:18" x14ac:dyDescent="0.3">
      <c r="A357" s="64" t="s">
        <v>379</v>
      </c>
      <c r="B357" s="64" t="s">
        <v>125</v>
      </c>
      <c r="C357" s="65" t="s">
        <v>246</v>
      </c>
      <c r="D357" s="64" t="s">
        <v>111</v>
      </c>
      <c r="E357" s="65"/>
      <c r="F357" s="65">
        <v>1793</v>
      </c>
      <c r="G357" s="65" t="s">
        <v>72</v>
      </c>
      <c r="H357" s="65" t="s">
        <v>96</v>
      </c>
      <c r="I357" s="65">
        <v>1</v>
      </c>
      <c r="J357" s="65">
        <v>87204</v>
      </c>
      <c r="K357" s="8">
        <v>25.423999999999999</v>
      </c>
      <c r="L357" s="65"/>
      <c r="M357" s="65">
        <v>4.7230746669034795</v>
      </c>
      <c r="N357" s="65"/>
      <c r="O357" s="65">
        <v>68.012275203410113</v>
      </c>
      <c r="P357" s="65">
        <f t="shared" si="15"/>
        <v>1282.1803084691926</v>
      </c>
      <c r="Q357" s="8">
        <f t="shared" si="16"/>
        <v>0.37381487274116731</v>
      </c>
      <c r="R357" s="8">
        <f t="shared" si="17"/>
        <v>1.5598430164536057</v>
      </c>
    </row>
    <row r="358" spans="1:18" x14ac:dyDescent="0.3">
      <c r="A358" s="64" t="s">
        <v>379</v>
      </c>
      <c r="B358" s="64" t="s">
        <v>125</v>
      </c>
      <c r="C358" s="65" t="s">
        <v>246</v>
      </c>
      <c r="D358" s="64" t="s">
        <v>111</v>
      </c>
      <c r="E358" s="65"/>
      <c r="F358" s="65">
        <v>1794</v>
      </c>
      <c r="G358" s="65" t="s">
        <v>72</v>
      </c>
      <c r="H358" s="65" t="s">
        <v>96</v>
      </c>
      <c r="I358" s="65">
        <v>1</v>
      </c>
      <c r="J358" s="65">
        <v>87204</v>
      </c>
      <c r="K358" s="8">
        <v>25.423999999999999</v>
      </c>
      <c r="L358" s="65"/>
      <c r="M358" s="65">
        <v>5.5574590588473907</v>
      </c>
      <c r="N358" s="65"/>
      <c r="O358" s="65">
        <v>80.027410447402417</v>
      </c>
      <c r="P358" s="65">
        <f t="shared" si="15"/>
        <v>1089.6766434459898</v>
      </c>
      <c r="Q358" s="8">
        <f t="shared" si="16"/>
        <v>0.31769114929327602</v>
      </c>
      <c r="R358" s="8">
        <f t="shared" si="17"/>
        <v>1.8354068723315999</v>
      </c>
    </row>
    <row r="359" spans="1:18" x14ac:dyDescent="0.3">
      <c r="A359" s="64" t="s">
        <v>379</v>
      </c>
      <c r="B359" s="64" t="s">
        <v>125</v>
      </c>
      <c r="C359" s="65" t="s">
        <v>246</v>
      </c>
      <c r="D359" s="64" t="s">
        <v>111</v>
      </c>
      <c r="E359" s="65"/>
      <c r="F359" s="65">
        <v>1795</v>
      </c>
      <c r="G359" s="65" t="s">
        <v>72</v>
      </c>
      <c r="H359" s="65" t="s">
        <v>96</v>
      </c>
      <c r="I359" s="65">
        <v>1</v>
      </c>
      <c r="J359" s="65">
        <v>87204</v>
      </c>
      <c r="K359" s="8">
        <v>25.423999999999999</v>
      </c>
      <c r="L359" s="65"/>
      <c r="M359" s="65">
        <v>6.2572075042301813</v>
      </c>
      <c r="N359" s="65"/>
      <c r="O359" s="65">
        <v>90.10378806091461</v>
      </c>
      <c r="P359" s="65">
        <f t="shared" si="15"/>
        <v>967.817245830395</v>
      </c>
      <c r="Q359" s="8">
        <f t="shared" si="16"/>
        <v>0.28216349775230448</v>
      </c>
      <c r="R359" s="8">
        <f t="shared" si="17"/>
        <v>2.0665058497526401</v>
      </c>
    </row>
    <row r="360" spans="1:18" x14ac:dyDescent="0.3">
      <c r="A360" s="64" t="s">
        <v>379</v>
      </c>
      <c r="B360" s="64" t="s">
        <v>125</v>
      </c>
      <c r="C360" s="65" t="s">
        <v>246</v>
      </c>
      <c r="D360" s="64" t="s">
        <v>111</v>
      </c>
      <c r="E360" s="65"/>
      <c r="F360" s="65">
        <v>1796</v>
      </c>
      <c r="G360" s="65" t="s">
        <v>72</v>
      </c>
      <c r="H360" s="65" t="s">
        <v>96</v>
      </c>
      <c r="I360" s="65">
        <v>1</v>
      </c>
      <c r="J360" s="65">
        <v>87204</v>
      </c>
      <c r="K360" s="8">
        <v>25.423999999999999</v>
      </c>
      <c r="L360" s="65"/>
      <c r="M360" s="65">
        <v>5.3874436716660652</v>
      </c>
      <c r="N360" s="65"/>
      <c r="O360" s="65">
        <v>77.579188871991335</v>
      </c>
      <c r="P360" s="65">
        <f t="shared" si="15"/>
        <v>1124.064343388405</v>
      </c>
      <c r="Q360" s="8">
        <f t="shared" si="16"/>
        <v>0.32771675457899646</v>
      </c>
      <c r="R360" s="8">
        <f t="shared" si="17"/>
        <v>1.7792575769916823</v>
      </c>
    </row>
    <row r="361" spans="1:18" x14ac:dyDescent="0.3">
      <c r="A361" s="64" t="s">
        <v>379</v>
      </c>
      <c r="B361" s="64" t="s">
        <v>125</v>
      </c>
      <c r="C361" s="65" t="s">
        <v>246</v>
      </c>
      <c r="D361" s="64" t="s">
        <v>111</v>
      </c>
      <c r="E361" s="65"/>
      <c r="F361" s="65">
        <v>1797</v>
      </c>
      <c r="G361" s="65" t="s">
        <v>72</v>
      </c>
      <c r="H361" s="65" t="s">
        <v>96</v>
      </c>
      <c r="I361" s="65">
        <v>1</v>
      </c>
      <c r="J361" s="65">
        <v>87204</v>
      </c>
      <c r="K361" s="8">
        <v>25.423999999999999</v>
      </c>
      <c r="L361" s="65"/>
      <c r="M361" s="65">
        <v>3.7885069617945679</v>
      </c>
      <c r="N361" s="65"/>
      <c r="O361" s="65">
        <v>54.55450024984178</v>
      </c>
      <c r="P361" s="65">
        <f t="shared" si="15"/>
        <v>1598.4749122553444</v>
      </c>
      <c r="Q361" s="8">
        <f t="shared" si="16"/>
        <v>0.46602938132631383</v>
      </c>
      <c r="R361" s="8">
        <f t="shared" si="17"/>
        <v>1.2511926115738219</v>
      </c>
    </row>
    <row r="362" spans="1:18" x14ac:dyDescent="0.3">
      <c r="A362" s="64" t="s">
        <v>379</v>
      </c>
      <c r="B362" s="64" t="s">
        <v>125</v>
      </c>
      <c r="C362" s="65" t="s">
        <v>246</v>
      </c>
      <c r="D362" s="64" t="s">
        <v>111</v>
      </c>
      <c r="E362" s="65"/>
      <c r="F362" s="65">
        <v>1798</v>
      </c>
      <c r="G362" s="65" t="s">
        <v>72</v>
      </c>
      <c r="H362" s="65" t="s">
        <v>96</v>
      </c>
      <c r="I362" s="65">
        <v>1</v>
      </c>
      <c r="J362" s="65">
        <v>87204</v>
      </c>
      <c r="K362" s="8">
        <v>25.423999999999999</v>
      </c>
      <c r="L362" s="65"/>
      <c r="M362" s="65">
        <v>3.6404598278406519</v>
      </c>
      <c r="N362" s="65"/>
      <c r="O362" s="65">
        <v>52.422621520905388</v>
      </c>
      <c r="P362" s="65">
        <f t="shared" si="15"/>
        <v>1663.4803348250011</v>
      </c>
      <c r="Q362" s="8">
        <f t="shared" si="16"/>
        <v>0.48498146911369694</v>
      </c>
      <c r="R362" s="8">
        <f t="shared" si="17"/>
        <v>1.2022985532981374</v>
      </c>
    </row>
    <row r="363" spans="1:18" x14ac:dyDescent="0.3">
      <c r="A363" s="64" t="s">
        <v>379</v>
      </c>
      <c r="B363" s="64" t="s">
        <v>125</v>
      </c>
      <c r="C363" s="65" t="s">
        <v>246</v>
      </c>
      <c r="D363" s="64" t="s">
        <v>111</v>
      </c>
      <c r="E363" s="65"/>
      <c r="F363" s="65">
        <v>1799</v>
      </c>
      <c r="G363" s="65" t="s">
        <v>72</v>
      </c>
      <c r="H363" s="65" t="s">
        <v>96</v>
      </c>
      <c r="I363" s="65">
        <v>1</v>
      </c>
      <c r="J363" s="65">
        <v>87204</v>
      </c>
      <c r="K363" s="8">
        <v>25.423999999999999</v>
      </c>
      <c r="L363" s="65"/>
      <c r="M363" s="65">
        <v>4.7341727416430137</v>
      </c>
      <c r="N363" s="65"/>
      <c r="O363" s="65">
        <v>68.172087479659396</v>
      </c>
      <c r="P363" s="65">
        <f t="shared" si="15"/>
        <v>1279.1745599108899</v>
      </c>
      <c r="Q363" s="8">
        <f t="shared" si="16"/>
        <v>0.37293855799245984</v>
      </c>
      <c r="R363" s="8">
        <f t="shared" si="17"/>
        <v>1.5635082675028529</v>
      </c>
    </row>
    <row r="364" spans="1:18" x14ac:dyDescent="0.3">
      <c r="A364" s="64" t="s">
        <v>379</v>
      </c>
      <c r="B364" s="64" t="s">
        <v>125</v>
      </c>
      <c r="C364" s="65" t="s">
        <v>246</v>
      </c>
      <c r="D364" s="64" t="s">
        <v>111</v>
      </c>
      <c r="E364" s="65"/>
      <c r="F364" s="65">
        <v>1800</v>
      </c>
      <c r="G364" s="65" t="s">
        <v>72</v>
      </c>
      <c r="H364" s="65" t="s">
        <v>96</v>
      </c>
      <c r="I364" s="65">
        <v>1</v>
      </c>
      <c r="J364" s="65">
        <v>87204</v>
      </c>
      <c r="K364" s="8">
        <v>25.423999999999999</v>
      </c>
      <c r="L364" s="65"/>
      <c r="M364" s="65">
        <v>7.856136923007405</v>
      </c>
      <c r="N364" s="65"/>
      <c r="O364" s="65">
        <v>113.12837169130663</v>
      </c>
      <c r="P364" s="65">
        <f t="shared" si="15"/>
        <v>770.84111347375836</v>
      </c>
      <c r="Q364" s="8">
        <f t="shared" si="16"/>
        <v>0.22473584318330389</v>
      </c>
      <c r="R364" s="8">
        <f t="shared" si="17"/>
        <v>2.5945684072131239</v>
      </c>
    </row>
    <row r="365" spans="1:18" x14ac:dyDescent="0.3">
      <c r="A365" s="64" t="s">
        <v>379</v>
      </c>
      <c r="B365" s="64" t="s">
        <v>125</v>
      </c>
      <c r="C365" s="65" t="s">
        <v>246</v>
      </c>
      <c r="D365" s="64" t="s">
        <v>111</v>
      </c>
      <c r="E365" s="65"/>
      <c r="F365" s="65">
        <v>1680</v>
      </c>
      <c r="G365" s="65" t="s">
        <v>6</v>
      </c>
      <c r="H365" s="65" t="s">
        <v>95</v>
      </c>
      <c r="I365" s="65">
        <v>1</v>
      </c>
      <c r="J365" s="65">
        <v>1639</v>
      </c>
      <c r="K365" s="66">
        <v>0.45400000000000001</v>
      </c>
      <c r="L365" s="65"/>
      <c r="M365" s="65"/>
      <c r="N365" s="65">
        <v>3.1662135176209523</v>
      </c>
      <c r="O365" s="65">
        <v>3.7994562211451424</v>
      </c>
      <c r="P365" s="65">
        <f t="shared" si="15"/>
        <v>431.3775194667229</v>
      </c>
      <c r="Q365" s="8">
        <f t="shared" si="16"/>
        <v>0.11949078330560842</v>
      </c>
      <c r="R365" s="8">
        <f t="shared" si="17"/>
        <v>4.6363102149422115</v>
      </c>
    </row>
    <row r="366" spans="1:18" x14ac:dyDescent="0.3">
      <c r="A366" s="64" t="s">
        <v>379</v>
      </c>
      <c r="B366" s="64" t="s">
        <v>125</v>
      </c>
      <c r="C366" s="65" t="s">
        <v>246</v>
      </c>
      <c r="D366" s="64" t="s">
        <v>111</v>
      </c>
      <c r="E366" s="65"/>
      <c r="F366" s="65">
        <v>1681</v>
      </c>
      <c r="G366" s="65" t="s">
        <v>6</v>
      </c>
      <c r="H366" s="65" t="s">
        <v>95</v>
      </c>
      <c r="I366" s="65">
        <v>1</v>
      </c>
      <c r="J366" s="65">
        <v>1639</v>
      </c>
      <c r="K366" s="66">
        <v>0.45400000000000001</v>
      </c>
      <c r="L366" s="65"/>
      <c r="M366" s="65"/>
      <c r="N366" s="65">
        <v>3.1662135176209523</v>
      </c>
      <c r="O366" s="65">
        <v>3.7994562211451424</v>
      </c>
      <c r="P366" s="65">
        <f t="shared" si="15"/>
        <v>431.3775194667229</v>
      </c>
      <c r="Q366" s="8">
        <f t="shared" si="16"/>
        <v>0.11949078330560842</v>
      </c>
      <c r="R366" s="8">
        <f t="shared" si="17"/>
        <v>4.6363102149422115</v>
      </c>
    </row>
    <row r="367" spans="1:18" x14ac:dyDescent="0.3">
      <c r="A367" s="64" t="s">
        <v>379</v>
      </c>
      <c r="B367" s="64" t="s">
        <v>125</v>
      </c>
      <c r="C367" s="65" t="s">
        <v>246</v>
      </c>
      <c r="D367" s="64" t="s">
        <v>111</v>
      </c>
      <c r="E367" s="65"/>
      <c r="F367" s="65">
        <v>1682</v>
      </c>
      <c r="G367" s="65" t="s">
        <v>6</v>
      </c>
      <c r="H367" s="65" t="s">
        <v>95</v>
      </c>
      <c r="I367" s="65">
        <v>1</v>
      </c>
      <c r="J367" s="65">
        <v>1639</v>
      </c>
      <c r="K367" s="66">
        <v>0.45400000000000001</v>
      </c>
      <c r="L367" s="65"/>
      <c r="M367" s="65"/>
      <c r="N367" s="65">
        <v>3.1662135176209523</v>
      </c>
      <c r="O367" s="65">
        <v>3.7994562211451424</v>
      </c>
      <c r="P367" s="65">
        <f t="shared" si="15"/>
        <v>431.3775194667229</v>
      </c>
      <c r="Q367" s="8">
        <f t="shared" si="16"/>
        <v>0.11949078330560842</v>
      </c>
      <c r="R367" s="8">
        <f t="shared" si="17"/>
        <v>4.6363102149422115</v>
      </c>
    </row>
    <row r="368" spans="1:18" x14ac:dyDescent="0.3">
      <c r="A368" s="64" t="s">
        <v>379</v>
      </c>
      <c r="B368" s="64" t="s">
        <v>125</v>
      </c>
      <c r="C368" s="65" t="s">
        <v>246</v>
      </c>
      <c r="D368" s="64" t="s">
        <v>111</v>
      </c>
      <c r="E368" s="65"/>
      <c r="F368" s="65">
        <v>1683</v>
      </c>
      <c r="G368" s="65" t="s">
        <v>6</v>
      </c>
      <c r="H368" s="65" t="s">
        <v>95</v>
      </c>
      <c r="I368" s="65">
        <v>1</v>
      </c>
      <c r="J368" s="65">
        <v>1639</v>
      </c>
      <c r="K368" s="66">
        <v>0.45400000000000001</v>
      </c>
      <c r="L368" s="65"/>
      <c r="M368" s="65"/>
      <c r="N368" s="65">
        <v>3.1662135176209523</v>
      </c>
      <c r="O368" s="65">
        <v>3.7994562211451424</v>
      </c>
      <c r="P368" s="65">
        <f t="shared" si="15"/>
        <v>431.3775194667229</v>
      </c>
      <c r="Q368" s="8">
        <f t="shared" si="16"/>
        <v>0.11949078330560842</v>
      </c>
      <c r="R368" s="8">
        <f t="shared" si="17"/>
        <v>4.6363102149422115</v>
      </c>
    </row>
    <row r="369" spans="1:18" x14ac:dyDescent="0.3">
      <c r="A369" s="64" t="s">
        <v>379</v>
      </c>
      <c r="B369" s="64" t="s">
        <v>125</v>
      </c>
      <c r="C369" s="65" t="s">
        <v>246</v>
      </c>
      <c r="D369" s="64" t="s">
        <v>111</v>
      </c>
      <c r="E369" s="65"/>
      <c r="F369" s="65">
        <v>1684</v>
      </c>
      <c r="G369" s="65" t="s">
        <v>6</v>
      </c>
      <c r="H369" s="65" t="s">
        <v>95</v>
      </c>
      <c r="I369" s="65">
        <v>1</v>
      </c>
      <c r="J369" s="65">
        <v>1639</v>
      </c>
      <c r="K369" s="66">
        <v>0.45400000000000001</v>
      </c>
      <c r="L369" s="65"/>
      <c r="M369" s="65"/>
      <c r="N369" s="65">
        <v>3.1662135176209523</v>
      </c>
      <c r="O369" s="65">
        <v>3.7994562211451424</v>
      </c>
      <c r="P369" s="65">
        <f t="shared" si="15"/>
        <v>431.3775194667229</v>
      </c>
      <c r="Q369" s="8">
        <f t="shared" si="16"/>
        <v>0.11949078330560842</v>
      </c>
      <c r="R369" s="8">
        <f t="shared" si="17"/>
        <v>4.6363102149422115</v>
      </c>
    </row>
    <row r="370" spans="1:18" x14ac:dyDescent="0.3">
      <c r="A370" s="64" t="s">
        <v>379</v>
      </c>
      <c r="B370" s="64" t="s">
        <v>125</v>
      </c>
      <c r="C370" s="65" t="s">
        <v>246</v>
      </c>
      <c r="D370" s="64" t="s">
        <v>111</v>
      </c>
      <c r="E370" s="65"/>
      <c r="F370" s="65">
        <v>1685</v>
      </c>
      <c r="G370" s="65" t="s">
        <v>6</v>
      </c>
      <c r="H370" s="65" t="s">
        <v>95</v>
      </c>
      <c r="I370" s="65">
        <v>1</v>
      </c>
      <c r="J370" s="65">
        <v>1639</v>
      </c>
      <c r="K370" s="66">
        <v>0.45400000000000001</v>
      </c>
      <c r="L370" s="65"/>
      <c r="M370" s="65"/>
      <c r="N370" s="65">
        <v>3.6939169532491065</v>
      </c>
      <c r="O370" s="65">
        <v>4.4327003438989276</v>
      </c>
      <c r="P370" s="65">
        <f t="shared" si="15"/>
        <v>369.75204115836164</v>
      </c>
      <c r="Q370" s="8">
        <f t="shared" si="16"/>
        <v>0.10242063861250529</v>
      </c>
      <c r="R370" s="8">
        <f t="shared" si="17"/>
        <v>5.4090303159230357</v>
      </c>
    </row>
    <row r="371" spans="1:18" x14ac:dyDescent="0.3">
      <c r="A371" s="64" t="s">
        <v>379</v>
      </c>
      <c r="B371" s="64" t="s">
        <v>125</v>
      </c>
      <c r="C371" s="65" t="s">
        <v>246</v>
      </c>
      <c r="D371" s="64" t="s">
        <v>111</v>
      </c>
      <c r="E371" s="65"/>
      <c r="F371" s="65">
        <v>1686</v>
      </c>
      <c r="G371" s="65" t="s">
        <v>6</v>
      </c>
      <c r="H371" s="65" t="s">
        <v>95</v>
      </c>
      <c r="I371" s="65">
        <v>1</v>
      </c>
      <c r="J371" s="65">
        <v>1639</v>
      </c>
      <c r="K371" s="66">
        <v>0.45400000000000001</v>
      </c>
      <c r="L371" s="65"/>
      <c r="M371" s="65"/>
      <c r="N371" s="65">
        <v>3.1662135176209523</v>
      </c>
      <c r="O371" s="65">
        <v>3.7994562211451424</v>
      </c>
      <c r="P371" s="65">
        <f t="shared" si="15"/>
        <v>431.3775194667229</v>
      </c>
      <c r="Q371" s="8">
        <f t="shared" si="16"/>
        <v>0.11949078330560842</v>
      </c>
      <c r="R371" s="8">
        <f t="shared" si="17"/>
        <v>4.6363102149422115</v>
      </c>
    </row>
    <row r="372" spans="1:18" x14ac:dyDescent="0.3">
      <c r="A372" s="64" t="s">
        <v>379</v>
      </c>
      <c r="B372" s="64" t="s">
        <v>125</v>
      </c>
      <c r="C372" s="65" t="s">
        <v>246</v>
      </c>
      <c r="D372" s="64" t="s">
        <v>111</v>
      </c>
      <c r="E372" s="65"/>
      <c r="F372" s="65">
        <v>1687</v>
      </c>
      <c r="G372" s="65" t="s">
        <v>6</v>
      </c>
      <c r="H372" s="65" t="s">
        <v>95</v>
      </c>
      <c r="I372" s="65">
        <v>1</v>
      </c>
      <c r="J372" s="65">
        <v>1639</v>
      </c>
      <c r="K372" s="66">
        <v>0.45400000000000001</v>
      </c>
      <c r="L372" s="65"/>
      <c r="M372" s="65"/>
      <c r="N372" s="65">
        <v>1.5831075195883564</v>
      </c>
      <c r="O372" s="65">
        <v>1.8997290235060276</v>
      </c>
      <c r="P372" s="65">
        <f t="shared" si="15"/>
        <v>862.75462432803101</v>
      </c>
      <c r="Q372" s="8">
        <f t="shared" si="16"/>
        <v>0.23898145176627583</v>
      </c>
      <c r="R372" s="8">
        <f t="shared" si="17"/>
        <v>2.3181562214838651</v>
      </c>
    </row>
    <row r="373" spans="1:18" x14ac:dyDescent="0.3">
      <c r="A373" s="64" t="s">
        <v>379</v>
      </c>
      <c r="B373" s="64" t="s">
        <v>125</v>
      </c>
      <c r="C373" s="65" t="s">
        <v>246</v>
      </c>
      <c r="D373" s="64" t="s">
        <v>111</v>
      </c>
      <c r="E373" s="65"/>
      <c r="F373" s="65">
        <v>1688</v>
      </c>
      <c r="G373" s="65" t="s">
        <v>6</v>
      </c>
      <c r="H373" s="65" t="s">
        <v>95</v>
      </c>
      <c r="I373" s="65">
        <v>1</v>
      </c>
      <c r="J373" s="65">
        <v>1639</v>
      </c>
      <c r="K373" s="66">
        <v>0.45400000000000001</v>
      </c>
      <c r="L373" s="65"/>
      <c r="M373" s="65"/>
      <c r="N373" s="65">
        <v>1.5831075195883564</v>
      </c>
      <c r="O373" s="65">
        <v>1.8997290235060276</v>
      </c>
      <c r="P373" s="65">
        <f t="shared" si="15"/>
        <v>862.75462432803101</v>
      </c>
      <c r="Q373" s="8">
        <f t="shared" si="16"/>
        <v>0.23898145176627583</v>
      </c>
      <c r="R373" s="8">
        <f t="shared" si="17"/>
        <v>2.3181562214838651</v>
      </c>
    </row>
    <row r="374" spans="1:18" x14ac:dyDescent="0.3">
      <c r="A374" s="64" t="s">
        <v>379</v>
      </c>
      <c r="B374" s="64" t="s">
        <v>125</v>
      </c>
      <c r="C374" s="65" t="s">
        <v>246</v>
      </c>
      <c r="D374" s="64" t="s">
        <v>111</v>
      </c>
      <c r="E374" s="65"/>
      <c r="F374" s="65">
        <v>1689</v>
      </c>
      <c r="G374" s="65" t="s">
        <v>6</v>
      </c>
      <c r="H374" s="65" t="s">
        <v>95</v>
      </c>
      <c r="I374" s="65">
        <v>1</v>
      </c>
      <c r="J374" s="65">
        <v>1639</v>
      </c>
      <c r="K374" s="66">
        <v>0.45400000000000001</v>
      </c>
      <c r="L374" s="65"/>
      <c r="M374" s="65"/>
      <c r="N374" s="65">
        <v>2.467343090925989</v>
      </c>
      <c r="O374" s="65">
        <v>2.9608117091111867</v>
      </c>
      <c r="P374" s="65">
        <f t="shared" si="15"/>
        <v>553.56441443282972</v>
      </c>
      <c r="Q374" s="8">
        <f t="shared" si="16"/>
        <v>0.15333632956223595</v>
      </c>
      <c r="R374" s="8">
        <f t="shared" si="17"/>
        <v>3.6129490044065729</v>
      </c>
    </row>
    <row r="375" spans="1:18" x14ac:dyDescent="0.3">
      <c r="A375" s="64" t="s">
        <v>379</v>
      </c>
      <c r="B375" s="64" t="s">
        <v>125</v>
      </c>
      <c r="C375" s="65" t="s">
        <v>246</v>
      </c>
      <c r="D375" s="64" t="s">
        <v>111</v>
      </c>
      <c r="E375" s="65"/>
      <c r="F375" s="65">
        <v>1690</v>
      </c>
      <c r="G375" s="65" t="s">
        <v>6</v>
      </c>
      <c r="H375" s="65" t="s">
        <v>95</v>
      </c>
      <c r="I375" s="65">
        <v>1</v>
      </c>
      <c r="J375" s="65">
        <v>1639</v>
      </c>
      <c r="K375" s="66">
        <v>0.45400000000000001</v>
      </c>
      <c r="L375" s="65"/>
      <c r="M375" s="65"/>
      <c r="N375" s="65">
        <v>2.467343090925989</v>
      </c>
      <c r="O375" s="65">
        <v>2.9608117091111867</v>
      </c>
      <c r="P375" s="65">
        <f t="shared" si="15"/>
        <v>553.56441443282972</v>
      </c>
      <c r="Q375" s="8">
        <f t="shared" si="16"/>
        <v>0.15333632956223595</v>
      </c>
      <c r="R375" s="8">
        <f t="shared" si="17"/>
        <v>3.6129490044065729</v>
      </c>
    </row>
    <row r="376" spans="1:18" x14ac:dyDescent="0.3">
      <c r="A376" s="64" t="s">
        <v>379</v>
      </c>
      <c r="B376" s="64" t="s">
        <v>125</v>
      </c>
      <c r="C376" s="65" t="s">
        <v>246</v>
      </c>
      <c r="D376" s="64" t="s">
        <v>111</v>
      </c>
      <c r="E376" s="65"/>
      <c r="F376" s="65">
        <v>1691</v>
      </c>
      <c r="G376" s="65" t="s">
        <v>6</v>
      </c>
      <c r="H376" s="65" t="s">
        <v>95</v>
      </c>
      <c r="I376" s="65">
        <v>1</v>
      </c>
      <c r="J376" s="65">
        <v>1639</v>
      </c>
      <c r="K376" s="66">
        <v>0.45400000000000001</v>
      </c>
      <c r="L376" s="65"/>
      <c r="M376" s="65"/>
      <c r="N376" s="65">
        <v>2.467343090925989</v>
      </c>
      <c r="O376" s="65">
        <v>2.9608117091111867</v>
      </c>
      <c r="P376" s="65">
        <f t="shared" si="15"/>
        <v>553.56441443282972</v>
      </c>
      <c r="Q376" s="8">
        <f t="shared" si="16"/>
        <v>0.15333632956223595</v>
      </c>
      <c r="R376" s="8">
        <f t="shared" si="17"/>
        <v>3.6129490044065729</v>
      </c>
    </row>
    <row r="377" spans="1:18" x14ac:dyDescent="0.3">
      <c r="A377" s="64" t="s">
        <v>379</v>
      </c>
      <c r="B377" s="64" t="s">
        <v>125</v>
      </c>
      <c r="C377" s="65" t="s">
        <v>246</v>
      </c>
      <c r="D377" s="64" t="s">
        <v>111</v>
      </c>
      <c r="E377" s="65"/>
      <c r="F377" s="65">
        <v>1692</v>
      </c>
      <c r="G377" s="65" t="s">
        <v>6</v>
      </c>
      <c r="H377" s="65" t="s">
        <v>95</v>
      </c>
      <c r="I377" s="65">
        <v>1</v>
      </c>
      <c r="J377" s="65">
        <v>1639</v>
      </c>
      <c r="K377" s="66">
        <v>0.45400000000000001</v>
      </c>
      <c r="L377" s="65"/>
      <c r="M377" s="65"/>
      <c r="N377" s="65">
        <v>2.467343090925989</v>
      </c>
      <c r="O377" s="65">
        <v>2.9608117091111867</v>
      </c>
      <c r="P377" s="65">
        <f t="shared" si="15"/>
        <v>553.56441443282972</v>
      </c>
      <c r="Q377" s="8">
        <f t="shared" si="16"/>
        <v>0.15333632956223595</v>
      </c>
      <c r="R377" s="8">
        <f t="shared" si="17"/>
        <v>3.6129490044065729</v>
      </c>
    </row>
    <row r="378" spans="1:18" x14ac:dyDescent="0.3">
      <c r="A378" s="64" t="s">
        <v>379</v>
      </c>
      <c r="B378" s="64" t="s">
        <v>125</v>
      </c>
      <c r="C378" s="65" t="s">
        <v>246</v>
      </c>
      <c r="D378" s="64" t="s">
        <v>111</v>
      </c>
      <c r="E378" s="65"/>
      <c r="F378" s="65">
        <v>1693</v>
      </c>
      <c r="G378" s="65" t="s">
        <v>6</v>
      </c>
      <c r="H378" s="65" t="s">
        <v>95</v>
      </c>
      <c r="I378" s="65">
        <v>1</v>
      </c>
      <c r="J378" s="65">
        <v>1639</v>
      </c>
      <c r="K378" s="66">
        <v>0.45400000000000001</v>
      </c>
      <c r="L378" s="65"/>
      <c r="M378" s="65"/>
      <c r="N378" s="65">
        <v>2.568092229250587</v>
      </c>
      <c r="O378" s="65">
        <v>3.0817106751007044</v>
      </c>
      <c r="P378" s="65">
        <f t="shared" si="15"/>
        <v>531.84746162014073</v>
      </c>
      <c r="Q378" s="8">
        <f t="shared" si="16"/>
        <v>0.14732077338349234</v>
      </c>
      <c r="R378" s="8">
        <f t="shared" si="17"/>
        <v>3.7604767237348438</v>
      </c>
    </row>
    <row r="379" spans="1:18" x14ac:dyDescent="0.3">
      <c r="A379" s="64" t="s">
        <v>379</v>
      </c>
      <c r="B379" s="64" t="s">
        <v>125</v>
      </c>
      <c r="C379" s="65" t="s">
        <v>246</v>
      </c>
      <c r="D379" s="64" t="s">
        <v>111</v>
      </c>
      <c r="E379" s="65"/>
      <c r="F379" s="65">
        <v>1694</v>
      </c>
      <c r="G379" s="65" t="s">
        <v>6</v>
      </c>
      <c r="H379" s="65" t="s">
        <v>95</v>
      </c>
      <c r="I379" s="65">
        <v>1</v>
      </c>
      <c r="J379" s="65">
        <v>1639</v>
      </c>
      <c r="K379" s="66">
        <v>0.45400000000000001</v>
      </c>
      <c r="L379" s="65"/>
      <c r="M379" s="65"/>
      <c r="N379" s="65">
        <v>2.7585735047141426</v>
      </c>
      <c r="O379" s="65">
        <v>3.3102882056569709</v>
      </c>
      <c r="P379" s="65">
        <f t="shared" si="15"/>
        <v>495.12305218594059</v>
      </c>
      <c r="Q379" s="8">
        <f t="shared" si="16"/>
        <v>0.1371481791900043</v>
      </c>
      <c r="R379" s="8">
        <f t="shared" si="17"/>
        <v>4.0393998848773283</v>
      </c>
    </row>
    <row r="380" spans="1:18" x14ac:dyDescent="0.3">
      <c r="A380" s="64" t="s">
        <v>379</v>
      </c>
      <c r="B380" s="64" t="s">
        <v>125</v>
      </c>
      <c r="C380" s="65" t="s">
        <v>246</v>
      </c>
      <c r="D380" s="64" t="s">
        <v>111</v>
      </c>
      <c r="E380" s="65"/>
      <c r="F380" s="65">
        <v>1695</v>
      </c>
      <c r="G380" s="65" t="s">
        <v>6</v>
      </c>
      <c r="H380" s="65" t="s">
        <v>95</v>
      </c>
      <c r="I380" s="65">
        <v>1</v>
      </c>
      <c r="J380" s="65">
        <v>1639</v>
      </c>
      <c r="K380" s="66">
        <v>0.45400000000000001</v>
      </c>
      <c r="L380" s="65"/>
      <c r="M380" s="65"/>
      <c r="N380" s="65">
        <v>2.8490422922494703</v>
      </c>
      <c r="O380" s="65">
        <v>3.4188507506993644</v>
      </c>
      <c r="P380" s="65">
        <f t="shared" si="15"/>
        <v>479.40086289661053</v>
      </c>
      <c r="Q380" s="8">
        <f t="shared" si="16"/>
        <v>0.13279316153450957</v>
      </c>
      <c r="R380" s="8">
        <f t="shared" si="17"/>
        <v>4.1718740093951974</v>
      </c>
    </row>
    <row r="381" spans="1:18" x14ac:dyDescent="0.3">
      <c r="A381" s="64" t="s">
        <v>379</v>
      </c>
      <c r="B381" s="64" t="s">
        <v>125</v>
      </c>
      <c r="C381" s="65" t="s">
        <v>246</v>
      </c>
      <c r="D381" s="64" t="s">
        <v>111</v>
      </c>
      <c r="E381" s="65"/>
      <c r="F381" s="65">
        <v>1696</v>
      </c>
      <c r="G381" s="65" t="s">
        <v>6</v>
      </c>
      <c r="H381" s="65" t="s">
        <v>95</v>
      </c>
      <c r="I381" s="65">
        <v>1</v>
      </c>
      <c r="J381" s="65">
        <v>1639</v>
      </c>
      <c r="K381" s="66">
        <v>0.45400000000000001</v>
      </c>
      <c r="L381" s="65"/>
      <c r="M381" s="65"/>
      <c r="N381" s="65">
        <v>3.9443193320228125</v>
      </c>
      <c r="O381" s="65">
        <v>4.7331831984273744</v>
      </c>
      <c r="P381" s="65">
        <f t="shared" si="15"/>
        <v>346.27858912043939</v>
      </c>
      <c r="Q381" s="8">
        <f t="shared" si="16"/>
        <v>9.5918535363440818E-2</v>
      </c>
      <c r="R381" s="8">
        <f t="shared" si="17"/>
        <v>5.7756963983250449</v>
      </c>
    </row>
    <row r="382" spans="1:18" x14ac:dyDescent="0.3">
      <c r="A382" s="64" t="s">
        <v>379</v>
      </c>
      <c r="B382" s="64" t="s">
        <v>125</v>
      </c>
      <c r="C382" s="65" t="s">
        <v>246</v>
      </c>
      <c r="D382" s="64" t="s">
        <v>111</v>
      </c>
      <c r="E382" s="65"/>
      <c r="F382" s="65">
        <v>1697</v>
      </c>
      <c r="G382" s="65" t="s">
        <v>6</v>
      </c>
      <c r="H382" s="65" t="s">
        <v>95</v>
      </c>
      <c r="I382" s="65">
        <v>1</v>
      </c>
      <c r="J382" s="65">
        <v>1639</v>
      </c>
      <c r="K382" s="66">
        <v>0.45400000000000001</v>
      </c>
      <c r="L382" s="65"/>
      <c r="M382" s="65"/>
      <c r="N382" s="65">
        <v>3.9443193320228125</v>
      </c>
      <c r="O382" s="65">
        <v>4.7331831984273744</v>
      </c>
      <c r="P382" s="65">
        <f t="shared" si="15"/>
        <v>346.27858912043939</v>
      </c>
      <c r="Q382" s="8">
        <f t="shared" si="16"/>
        <v>9.5918535363440818E-2</v>
      </c>
      <c r="R382" s="8">
        <f t="shared" si="17"/>
        <v>5.7756963983250449</v>
      </c>
    </row>
    <row r="383" spans="1:18" x14ac:dyDescent="0.3">
      <c r="A383" s="64" t="s">
        <v>379</v>
      </c>
      <c r="B383" s="64" t="s">
        <v>125</v>
      </c>
      <c r="C383" s="65" t="s">
        <v>246</v>
      </c>
      <c r="D383" s="64" t="s">
        <v>111</v>
      </c>
      <c r="E383" s="65"/>
      <c r="F383" s="65">
        <v>1698</v>
      </c>
      <c r="G383" s="65" t="s">
        <v>6</v>
      </c>
      <c r="H383" s="65" t="s">
        <v>95</v>
      </c>
      <c r="I383" s="65">
        <v>1</v>
      </c>
      <c r="J383" s="65">
        <v>1639</v>
      </c>
      <c r="K383" s="66">
        <v>0.45400000000000001</v>
      </c>
      <c r="L383" s="65"/>
      <c r="M383" s="65"/>
      <c r="N383" s="65">
        <v>3.747812738196342</v>
      </c>
      <c r="O383" s="65">
        <v>4.4973752858356102</v>
      </c>
      <c r="P383" s="65">
        <f t="shared" si="15"/>
        <v>364.43478603219893</v>
      </c>
      <c r="Q383" s="8">
        <f t="shared" si="16"/>
        <v>0.10094776867517896</v>
      </c>
      <c r="R383" s="8">
        <f t="shared" si="17"/>
        <v>5.487950318286285</v>
      </c>
    </row>
    <row r="384" spans="1:18" x14ac:dyDescent="0.3">
      <c r="A384" s="64" t="s">
        <v>379</v>
      </c>
      <c r="B384" s="64" t="s">
        <v>125</v>
      </c>
      <c r="C384" s="65" t="s">
        <v>246</v>
      </c>
      <c r="D384" s="64" t="s">
        <v>111</v>
      </c>
      <c r="E384" s="65"/>
      <c r="F384" s="65">
        <v>1699</v>
      </c>
      <c r="G384" s="65" t="s">
        <v>6</v>
      </c>
      <c r="H384" s="65" t="s">
        <v>95</v>
      </c>
      <c r="I384" s="65">
        <v>1</v>
      </c>
      <c r="J384" s="65">
        <v>1639</v>
      </c>
      <c r="K384" s="66">
        <v>0.45400000000000001</v>
      </c>
      <c r="L384" s="65"/>
      <c r="M384" s="65"/>
      <c r="N384" s="65">
        <v>3.2501183140431689</v>
      </c>
      <c r="O384" s="65">
        <v>3.9001419768518026</v>
      </c>
      <c r="P384" s="65">
        <f t="shared" si="15"/>
        <v>420.24111166409432</v>
      </c>
      <c r="Q384" s="8">
        <f t="shared" si="16"/>
        <v>0.1164060187281872</v>
      </c>
      <c r="R384" s="8">
        <f t="shared" si="17"/>
        <v>4.7591726380131822</v>
      </c>
    </row>
    <row r="385" spans="1:18" x14ac:dyDescent="0.3">
      <c r="A385" s="64" t="s">
        <v>379</v>
      </c>
      <c r="B385" s="64" t="s">
        <v>125</v>
      </c>
      <c r="C385" s="65" t="s">
        <v>246</v>
      </c>
      <c r="D385" s="64" t="s">
        <v>111</v>
      </c>
      <c r="E385" s="65"/>
      <c r="F385" s="65">
        <v>1700</v>
      </c>
      <c r="G385" s="65" t="s">
        <v>6</v>
      </c>
      <c r="H385" s="65" t="s">
        <v>95</v>
      </c>
      <c r="I385" s="65">
        <v>1</v>
      </c>
      <c r="J385" s="65">
        <v>1639</v>
      </c>
      <c r="K385" s="66">
        <v>0.45400000000000001</v>
      </c>
      <c r="L385" s="65"/>
      <c r="M385" s="65"/>
      <c r="N385" s="65">
        <v>3.2501183140431689</v>
      </c>
      <c r="O385" s="65">
        <v>3.9001419768518026</v>
      </c>
      <c r="P385" s="65">
        <f t="shared" si="15"/>
        <v>420.24111166409432</v>
      </c>
      <c r="Q385" s="8">
        <f t="shared" si="16"/>
        <v>0.1164060187281872</v>
      </c>
      <c r="R385" s="8">
        <f t="shared" si="17"/>
        <v>4.7591726380131822</v>
      </c>
    </row>
    <row r="386" spans="1:18" x14ac:dyDescent="0.3">
      <c r="A386" s="64" t="s">
        <v>379</v>
      </c>
      <c r="B386" s="64" t="s">
        <v>125</v>
      </c>
      <c r="C386" s="65" t="s">
        <v>246</v>
      </c>
      <c r="D386" s="64" t="s">
        <v>111</v>
      </c>
      <c r="E386" s="65"/>
      <c r="F386" s="65">
        <v>1701</v>
      </c>
      <c r="G386" s="65" t="s">
        <v>6</v>
      </c>
      <c r="H386" s="65" t="s">
        <v>95</v>
      </c>
      <c r="I386" s="65">
        <v>1</v>
      </c>
      <c r="J386" s="65">
        <v>1639</v>
      </c>
      <c r="K386" s="66">
        <v>0.45400000000000001</v>
      </c>
      <c r="L386" s="65"/>
      <c r="M386" s="65"/>
      <c r="N386" s="65">
        <v>3.2501183140431689</v>
      </c>
      <c r="O386" s="65">
        <v>3.9001419768518026</v>
      </c>
      <c r="P386" s="65">
        <f t="shared" si="15"/>
        <v>420.24111166409432</v>
      </c>
      <c r="Q386" s="8">
        <f t="shared" si="16"/>
        <v>0.1164060187281872</v>
      </c>
      <c r="R386" s="8">
        <f t="shared" si="17"/>
        <v>4.7591726380131822</v>
      </c>
    </row>
    <row r="387" spans="1:18" x14ac:dyDescent="0.3">
      <c r="A387" s="64" t="s">
        <v>379</v>
      </c>
      <c r="B387" s="64" t="s">
        <v>125</v>
      </c>
      <c r="C387" s="65" t="s">
        <v>246</v>
      </c>
      <c r="D387" s="64" t="s">
        <v>111</v>
      </c>
      <c r="E387" s="65"/>
      <c r="F387" s="65">
        <v>1702</v>
      </c>
      <c r="G387" s="65" t="s">
        <v>6</v>
      </c>
      <c r="H387" s="65" t="s">
        <v>95</v>
      </c>
      <c r="I387" s="65">
        <v>1</v>
      </c>
      <c r="J387" s="65">
        <v>1639</v>
      </c>
      <c r="K387" s="66">
        <v>0.45400000000000001</v>
      </c>
      <c r="L387" s="65"/>
      <c r="M387" s="65"/>
      <c r="N387" s="65">
        <v>3.2501183140431689</v>
      </c>
      <c r="O387" s="65">
        <v>3.9001419768518026</v>
      </c>
      <c r="P387" s="65">
        <f t="shared" ref="P387:P450" si="18">SUM(J387/O387)</f>
        <v>420.24111166409432</v>
      </c>
      <c r="Q387" s="8">
        <f t="shared" ref="Q387:Q450" si="19">SUM(K387/O387)</f>
        <v>0.1164060187281872</v>
      </c>
      <c r="R387" s="8">
        <f t="shared" ref="R387:R450" si="20">SUM(O387/J387)*2000</f>
        <v>4.7591726380131822</v>
      </c>
    </row>
    <row r="388" spans="1:18" x14ac:dyDescent="0.3">
      <c r="A388" s="64" t="s">
        <v>379</v>
      </c>
      <c r="B388" s="64" t="s">
        <v>125</v>
      </c>
      <c r="C388" s="65" t="s">
        <v>246</v>
      </c>
      <c r="D388" s="64" t="s">
        <v>111</v>
      </c>
      <c r="E388" s="65"/>
      <c r="F388" s="65">
        <v>1703</v>
      </c>
      <c r="G388" s="65" t="s">
        <v>6</v>
      </c>
      <c r="H388" s="65" t="s">
        <v>95</v>
      </c>
      <c r="I388" s="65">
        <v>1</v>
      </c>
      <c r="J388" s="65">
        <v>1639</v>
      </c>
      <c r="K388" s="66">
        <v>0.45400000000000001</v>
      </c>
      <c r="L388" s="65"/>
      <c r="M388" s="65"/>
      <c r="N388" s="65">
        <v>3.2501183140431689</v>
      </c>
      <c r="O388" s="65">
        <v>3.9001419768518026</v>
      </c>
      <c r="P388" s="65">
        <f t="shared" si="18"/>
        <v>420.24111166409432</v>
      </c>
      <c r="Q388" s="8">
        <f t="shared" si="19"/>
        <v>0.1164060187281872</v>
      </c>
      <c r="R388" s="8">
        <f t="shared" si="20"/>
        <v>4.7591726380131822</v>
      </c>
    </row>
    <row r="389" spans="1:18" x14ac:dyDescent="0.3">
      <c r="A389" s="64" t="s">
        <v>379</v>
      </c>
      <c r="B389" s="64" t="s">
        <v>125</v>
      </c>
      <c r="C389" s="65" t="s">
        <v>246</v>
      </c>
      <c r="D389" s="64" t="s">
        <v>111</v>
      </c>
      <c r="E389" s="65"/>
      <c r="F389" s="65">
        <v>1704</v>
      </c>
      <c r="G389" s="65" t="s">
        <v>6</v>
      </c>
      <c r="H389" s="65" t="s">
        <v>95</v>
      </c>
      <c r="I389" s="65">
        <v>1</v>
      </c>
      <c r="J389" s="65">
        <v>1639</v>
      </c>
      <c r="K389" s="66">
        <v>0.45400000000000001</v>
      </c>
      <c r="L389" s="65"/>
      <c r="M389" s="65"/>
      <c r="N389" s="65">
        <v>3.1379521323376762</v>
      </c>
      <c r="O389" s="65">
        <v>3.7655425588052114</v>
      </c>
      <c r="P389" s="65">
        <f t="shared" si="18"/>
        <v>435.26264128058267</v>
      </c>
      <c r="Q389" s="8">
        <f t="shared" si="19"/>
        <v>0.12056695493678128</v>
      </c>
      <c r="R389" s="8">
        <f t="shared" si="20"/>
        <v>4.5949268563821981</v>
      </c>
    </row>
    <row r="390" spans="1:18" x14ac:dyDescent="0.3">
      <c r="A390" s="64" t="s">
        <v>379</v>
      </c>
      <c r="B390" s="64" t="s">
        <v>125</v>
      </c>
      <c r="C390" s="65" t="s">
        <v>246</v>
      </c>
      <c r="D390" s="64" t="s">
        <v>111</v>
      </c>
      <c r="E390" s="65"/>
      <c r="F390" s="65">
        <v>1705</v>
      </c>
      <c r="G390" s="65" t="s">
        <v>6</v>
      </c>
      <c r="H390" s="65" t="s">
        <v>95</v>
      </c>
      <c r="I390" s="65">
        <v>1</v>
      </c>
      <c r="J390" s="65">
        <v>1639</v>
      </c>
      <c r="K390" s="66">
        <v>0.45400000000000001</v>
      </c>
      <c r="L390" s="65"/>
      <c r="M390" s="65"/>
      <c r="N390" s="65">
        <v>2.6733738795252391</v>
      </c>
      <c r="O390" s="65">
        <v>3.2080486554302867</v>
      </c>
      <c r="P390" s="65">
        <f t="shared" si="18"/>
        <v>510.90247562974241</v>
      </c>
      <c r="Q390" s="8">
        <f t="shared" si="19"/>
        <v>0.1415190506015272</v>
      </c>
      <c r="R390" s="8">
        <f t="shared" si="20"/>
        <v>3.9146414343261582</v>
      </c>
    </row>
    <row r="391" spans="1:18" x14ac:dyDescent="0.3">
      <c r="A391" s="64" t="s">
        <v>379</v>
      </c>
      <c r="B391" s="64" t="s">
        <v>125</v>
      </c>
      <c r="C391" s="65" t="s">
        <v>246</v>
      </c>
      <c r="D391" s="64" t="s">
        <v>111</v>
      </c>
      <c r="E391" s="65"/>
      <c r="F391" s="65">
        <v>1706</v>
      </c>
      <c r="G391" s="65" t="s">
        <v>6</v>
      </c>
      <c r="H391" s="65" t="s">
        <v>95</v>
      </c>
      <c r="I391" s="65">
        <v>1</v>
      </c>
      <c r="J391" s="65">
        <v>1639</v>
      </c>
      <c r="K391" s="66">
        <v>0.45400000000000001</v>
      </c>
      <c r="L391" s="65"/>
      <c r="M391" s="65"/>
      <c r="N391" s="65">
        <v>2.6733738795252391</v>
      </c>
      <c r="O391" s="65">
        <v>3.2080486554302867</v>
      </c>
      <c r="P391" s="65">
        <f t="shared" si="18"/>
        <v>510.90247562974241</v>
      </c>
      <c r="Q391" s="8">
        <f t="shared" si="19"/>
        <v>0.1415190506015272</v>
      </c>
      <c r="R391" s="8">
        <f t="shared" si="20"/>
        <v>3.9146414343261582</v>
      </c>
    </row>
    <row r="392" spans="1:18" x14ac:dyDescent="0.3">
      <c r="A392" s="64" t="s">
        <v>379</v>
      </c>
      <c r="B392" s="64" t="s">
        <v>125</v>
      </c>
      <c r="C392" s="65" t="s">
        <v>246</v>
      </c>
      <c r="D392" s="64" t="s">
        <v>111</v>
      </c>
      <c r="E392" s="65"/>
      <c r="F392" s="65">
        <v>1707</v>
      </c>
      <c r="G392" s="65" t="s">
        <v>6</v>
      </c>
      <c r="H392" s="65" t="s">
        <v>95</v>
      </c>
      <c r="I392" s="65">
        <v>1</v>
      </c>
      <c r="J392" s="65">
        <v>1639</v>
      </c>
      <c r="K392" s="66">
        <v>0.45400000000000001</v>
      </c>
      <c r="L392" s="65"/>
      <c r="M392" s="65"/>
      <c r="N392" s="65">
        <v>2.6051261496444753</v>
      </c>
      <c r="O392" s="65">
        <v>3.1261513795733702</v>
      </c>
      <c r="P392" s="65">
        <f t="shared" si="18"/>
        <v>524.28683099270654</v>
      </c>
      <c r="Q392" s="8">
        <f t="shared" si="19"/>
        <v>0.14522649253855327</v>
      </c>
      <c r="R392" s="8">
        <f t="shared" si="20"/>
        <v>3.8147057712914827</v>
      </c>
    </row>
    <row r="393" spans="1:18" x14ac:dyDescent="0.3">
      <c r="A393" s="64" t="s">
        <v>379</v>
      </c>
      <c r="B393" s="64" t="s">
        <v>125</v>
      </c>
      <c r="C393" s="65" t="s">
        <v>246</v>
      </c>
      <c r="D393" s="64" t="s">
        <v>111</v>
      </c>
      <c r="E393" s="65"/>
      <c r="F393" s="65">
        <v>1708</v>
      </c>
      <c r="G393" s="65" t="s">
        <v>6</v>
      </c>
      <c r="H393" s="65" t="s">
        <v>95</v>
      </c>
      <c r="I393" s="65">
        <v>1</v>
      </c>
      <c r="J393" s="65">
        <v>1639</v>
      </c>
      <c r="K393" s="66">
        <v>0.45400000000000001</v>
      </c>
      <c r="L393" s="65"/>
      <c r="M393" s="65"/>
      <c r="N393" s="65">
        <v>2.5569900371571692</v>
      </c>
      <c r="O393" s="65">
        <v>3.0683880445886031</v>
      </c>
      <c r="P393" s="65">
        <f t="shared" si="18"/>
        <v>534.15668950038241</v>
      </c>
      <c r="Q393" s="8">
        <f t="shared" si="19"/>
        <v>0.14796042527954462</v>
      </c>
      <c r="R393" s="8">
        <f t="shared" si="20"/>
        <v>3.7442197005352083</v>
      </c>
    </row>
    <row r="394" spans="1:18" x14ac:dyDescent="0.3">
      <c r="A394" s="64" t="s">
        <v>379</v>
      </c>
      <c r="B394" s="64" t="s">
        <v>125</v>
      </c>
      <c r="C394" s="65" t="s">
        <v>246</v>
      </c>
      <c r="D394" s="64" t="s">
        <v>111</v>
      </c>
      <c r="E394" s="65"/>
      <c r="F394" s="65">
        <v>1709</v>
      </c>
      <c r="G394" s="65" t="s">
        <v>6</v>
      </c>
      <c r="H394" s="65" t="s">
        <v>95</v>
      </c>
      <c r="I394" s="65">
        <v>1</v>
      </c>
      <c r="J394" s="65">
        <v>1639</v>
      </c>
      <c r="K394" s="66">
        <v>0.45400000000000001</v>
      </c>
      <c r="L394" s="65"/>
      <c r="M394" s="65"/>
      <c r="N394" s="65">
        <v>2.5569900371571692</v>
      </c>
      <c r="O394" s="65">
        <v>3.0683880445886031</v>
      </c>
      <c r="P394" s="65">
        <f t="shared" si="18"/>
        <v>534.15668950038241</v>
      </c>
      <c r="Q394" s="8">
        <f t="shared" si="19"/>
        <v>0.14796042527954462</v>
      </c>
      <c r="R394" s="8">
        <f t="shared" si="20"/>
        <v>3.7442197005352083</v>
      </c>
    </row>
    <row r="395" spans="1:18" x14ac:dyDescent="0.3">
      <c r="A395" s="64" t="s">
        <v>379</v>
      </c>
      <c r="B395" s="64" t="s">
        <v>125</v>
      </c>
      <c r="C395" s="65" t="s">
        <v>246</v>
      </c>
      <c r="D395" s="64" t="s">
        <v>111</v>
      </c>
      <c r="E395" s="65"/>
      <c r="F395" s="65">
        <v>1710</v>
      </c>
      <c r="G395" s="65" t="s">
        <v>6</v>
      </c>
      <c r="H395" s="65" t="s">
        <v>95</v>
      </c>
      <c r="I395" s="65">
        <v>1</v>
      </c>
      <c r="J395" s="65">
        <v>1639</v>
      </c>
      <c r="K395" s="66">
        <v>0.45400000000000001</v>
      </c>
      <c r="L395" s="65"/>
      <c r="M395" s="65"/>
      <c r="N395" s="65">
        <v>2.727947513836162</v>
      </c>
      <c r="O395" s="65">
        <v>3.2735370166033944</v>
      </c>
      <c r="P395" s="65">
        <f t="shared" si="18"/>
        <v>500.68167602412456</v>
      </c>
      <c r="Q395" s="8">
        <f t="shared" si="19"/>
        <v>0.138687907818763</v>
      </c>
      <c r="R395" s="8">
        <f t="shared" si="20"/>
        <v>3.9945540165996269</v>
      </c>
    </row>
    <row r="396" spans="1:18" x14ac:dyDescent="0.3">
      <c r="A396" s="64" t="s">
        <v>379</v>
      </c>
      <c r="B396" s="64" t="s">
        <v>125</v>
      </c>
      <c r="C396" s="65" t="s">
        <v>246</v>
      </c>
      <c r="D396" s="64" t="s">
        <v>111</v>
      </c>
      <c r="E396" s="65"/>
      <c r="F396" s="65">
        <v>1711</v>
      </c>
      <c r="G396" s="65" t="s">
        <v>6</v>
      </c>
      <c r="H396" s="65" t="s">
        <v>95</v>
      </c>
      <c r="I396" s="65">
        <v>1</v>
      </c>
      <c r="J396" s="65">
        <v>1639</v>
      </c>
      <c r="K396" s="66">
        <v>0.45400000000000001</v>
      </c>
      <c r="L396" s="65"/>
      <c r="M396" s="65"/>
      <c r="N396" s="65">
        <v>2.8798047594723366</v>
      </c>
      <c r="O396" s="65">
        <v>3.4557657113668037</v>
      </c>
      <c r="P396" s="65">
        <f t="shared" si="18"/>
        <v>474.27983749273113</v>
      </c>
      <c r="Q396" s="8">
        <f t="shared" si="19"/>
        <v>0.13137464687107989</v>
      </c>
      <c r="R396" s="8">
        <f t="shared" si="20"/>
        <v>4.2169197210089129</v>
      </c>
    </row>
    <row r="397" spans="1:18" x14ac:dyDescent="0.3">
      <c r="A397" s="64" t="s">
        <v>379</v>
      </c>
      <c r="B397" s="64" t="s">
        <v>125</v>
      </c>
      <c r="C397" s="65" t="s">
        <v>246</v>
      </c>
      <c r="D397" s="64" t="s">
        <v>111</v>
      </c>
      <c r="E397" s="65"/>
      <c r="F397" s="65">
        <v>1712</v>
      </c>
      <c r="G397" s="65" t="s">
        <v>6</v>
      </c>
      <c r="H397" s="65" t="s">
        <v>95</v>
      </c>
      <c r="I397" s="65">
        <v>1</v>
      </c>
      <c r="J397" s="65">
        <v>1639</v>
      </c>
      <c r="K397" s="66">
        <v>0.45400000000000001</v>
      </c>
      <c r="L397" s="65"/>
      <c r="M397" s="65"/>
      <c r="N397" s="65">
        <v>2.8798047594723366</v>
      </c>
      <c r="O397" s="65">
        <v>3.4557657113668037</v>
      </c>
      <c r="P397" s="65">
        <f t="shared" si="18"/>
        <v>474.27983749273113</v>
      </c>
      <c r="Q397" s="8">
        <f t="shared" si="19"/>
        <v>0.13137464687107989</v>
      </c>
      <c r="R397" s="8">
        <f t="shared" si="20"/>
        <v>4.2169197210089129</v>
      </c>
    </row>
    <row r="398" spans="1:18" x14ac:dyDescent="0.3">
      <c r="A398" s="64" t="s">
        <v>379</v>
      </c>
      <c r="B398" s="64" t="s">
        <v>125</v>
      </c>
      <c r="C398" s="65" t="s">
        <v>246</v>
      </c>
      <c r="D398" s="64" t="s">
        <v>111</v>
      </c>
      <c r="E398" s="65"/>
      <c r="F398" s="65">
        <v>1713</v>
      </c>
      <c r="G398" s="65" t="s">
        <v>6</v>
      </c>
      <c r="H398" s="65" t="s">
        <v>95</v>
      </c>
      <c r="I398" s="65">
        <v>1</v>
      </c>
      <c r="J398" s="65">
        <v>1639</v>
      </c>
      <c r="K398" s="66">
        <v>0.45400000000000001</v>
      </c>
      <c r="L398" s="65"/>
      <c r="M398" s="65"/>
      <c r="N398" s="65">
        <v>2.8798047594723366</v>
      </c>
      <c r="O398" s="65">
        <v>3.4557657113668037</v>
      </c>
      <c r="P398" s="65">
        <f t="shared" si="18"/>
        <v>474.27983749273113</v>
      </c>
      <c r="Q398" s="8">
        <f t="shared" si="19"/>
        <v>0.13137464687107989</v>
      </c>
      <c r="R398" s="8">
        <f t="shared" si="20"/>
        <v>4.2169197210089129</v>
      </c>
    </row>
    <row r="399" spans="1:18" x14ac:dyDescent="0.3">
      <c r="A399" s="64" t="s">
        <v>379</v>
      </c>
      <c r="B399" s="64" t="s">
        <v>125</v>
      </c>
      <c r="C399" s="65" t="s">
        <v>246</v>
      </c>
      <c r="D399" s="64" t="s">
        <v>111</v>
      </c>
      <c r="E399" s="65"/>
      <c r="F399" s="65">
        <v>1714</v>
      </c>
      <c r="G399" s="65" t="s">
        <v>6</v>
      </c>
      <c r="H399" s="65" t="s">
        <v>95</v>
      </c>
      <c r="I399" s="65">
        <v>1</v>
      </c>
      <c r="J399" s="65">
        <v>1639</v>
      </c>
      <c r="K399" s="66">
        <v>0.45400000000000001</v>
      </c>
      <c r="L399" s="65"/>
      <c r="M399" s="65"/>
      <c r="N399" s="65">
        <v>2.5157412707870375</v>
      </c>
      <c r="O399" s="65">
        <v>3.018889524944445</v>
      </c>
      <c r="P399" s="65">
        <f t="shared" si="18"/>
        <v>542.91486536929892</v>
      </c>
      <c r="Q399" s="8">
        <f t="shared" si="19"/>
        <v>0.15038642396440616</v>
      </c>
      <c r="R399" s="8">
        <f t="shared" si="20"/>
        <v>3.6838188223849238</v>
      </c>
    </row>
    <row r="400" spans="1:18" x14ac:dyDescent="0.3">
      <c r="A400" s="64" t="s">
        <v>379</v>
      </c>
      <c r="B400" s="64" t="s">
        <v>125</v>
      </c>
      <c r="C400" s="65" t="s">
        <v>246</v>
      </c>
      <c r="D400" s="64" t="s">
        <v>111</v>
      </c>
      <c r="E400" s="65"/>
      <c r="F400" s="65">
        <v>1715</v>
      </c>
      <c r="G400" s="65" t="s">
        <v>6</v>
      </c>
      <c r="H400" s="65" t="s">
        <v>95</v>
      </c>
      <c r="I400" s="65">
        <v>1</v>
      </c>
      <c r="J400" s="65">
        <v>1639</v>
      </c>
      <c r="K400" s="66">
        <v>0.45400000000000001</v>
      </c>
      <c r="L400" s="65"/>
      <c r="M400" s="65"/>
      <c r="N400" s="65">
        <v>2.4621986230608872</v>
      </c>
      <c r="O400" s="65">
        <v>2.9546383476730647</v>
      </c>
      <c r="P400" s="65">
        <f t="shared" si="18"/>
        <v>554.72102069304015</v>
      </c>
      <c r="Q400" s="8">
        <f t="shared" si="19"/>
        <v>0.15365670737928019</v>
      </c>
      <c r="R400" s="8">
        <f t="shared" si="20"/>
        <v>3.6054159215046551</v>
      </c>
    </row>
    <row r="401" spans="1:18" x14ac:dyDescent="0.3">
      <c r="A401" s="64" t="s">
        <v>379</v>
      </c>
      <c r="B401" s="64" t="s">
        <v>125</v>
      </c>
      <c r="C401" s="65" t="s">
        <v>246</v>
      </c>
      <c r="D401" s="64" t="s">
        <v>111</v>
      </c>
      <c r="E401" s="65"/>
      <c r="F401" s="65">
        <v>1716</v>
      </c>
      <c r="G401" s="65" t="s">
        <v>6</v>
      </c>
      <c r="H401" s="65" t="s">
        <v>95</v>
      </c>
      <c r="I401" s="65">
        <v>1</v>
      </c>
      <c r="J401" s="65">
        <v>1639</v>
      </c>
      <c r="K401" s="66">
        <v>0.45400000000000001</v>
      </c>
      <c r="L401" s="65"/>
      <c r="M401" s="65"/>
      <c r="N401" s="65">
        <v>2.4062198762149762</v>
      </c>
      <c r="O401" s="65">
        <v>2.8874638514579716</v>
      </c>
      <c r="P401" s="65">
        <f t="shared" si="18"/>
        <v>567.6261537170127</v>
      </c>
      <c r="Q401" s="8">
        <f t="shared" si="19"/>
        <v>0.15723140560556667</v>
      </c>
      <c r="R401" s="8">
        <f t="shared" si="20"/>
        <v>3.5234458224014293</v>
      </c>
    </row>
    <row r="402" spans="1:18" x14ac:dyDescent="0.3">
      <c r="A402" s="64" t="s">
        <v>379</v>
      </c>
      <c r="B402" s="64" t="s">
        <v>125</v>
      </c>
      <c r="C402" s="65" t="s">
        <v>246</v>
      </c>
      <c r="D402" s="64" t="s">
        <v>111</v>
      </c>
      <c r="E402" s="65"/>
      <c r="F402" s="65">
        <v>1717</v>
      </c>
      <c r="G402" s="65" t="s">
        <v>6</v>
      </c>
      <c r="H402" s="65" t="s">
        <v>95</v>
      </c>
      <c r="I402" s="65">
        <v>1</v>
      </c>
      <c r="J402" s="65">
        <v>1639</v>
      </c>
      <c r="K402" s="66">
        <v>0.45400000000000001</v>
      </c>
      <c r="L402" s="65"/>
      <c r="M402" s="65"/>
      <c r="N402" s="65">
        <v>2.4062198762149762</v>
      </c>
      <c r="O402" s="65">
        <v>2.8874638514579716</v>
      </c>
      <c r="P402" s="65">
        <f t="shared" si="18"/>
        <v>567.6261537170127</v>
      </c>
      <c r="Q402" s="8">
        <f t="shared" si="19"/>
        <v>0.15723140560556667</v>
      </c>
      <c r="R402" s="8">
        <f t="shared" si="20"/>
        <v>3.5234458224014293</v>
      </c>
    </row>
    <row r="403" spans="1:18" x14ac:dyDescent="0.3">
      <c r="A403" s="64" t="s">
        <v>379</v>
      </c>
      <c r="B403" s="64" t="s">
        <v>125</v>
      </c>
      <c r="C403" s="65" t="s">
        <v>246</v>
      </c>
      <c r="D403" s="64" t="s">
        <v>111</v>
      </c>
      <c r="E403" s="65"/>
      <c r="F403" s="65">
        <v>1718</v>
      </c>
      <c r="G403" s="65" t="s">
        <v>6</v>
      </c>
      <c r="H403" s="65" t="s">
        <v>95</v>
      </c>
      <c r="I403" s="65">
        <v>1</v>
      </c>
      <c r="J403" s="65">
        <v>1639</v>
      </c>
      <c r="K403" s="66">
        <v>0.45400000000000001</v>
      </c>
      <c r="L403" s="65"/>
      <c r="M403" s="65"/>
      <c r="N403" s="65">
        <v>2.4062198762149762</v>
      </c>
      <c r="O403" s="65">
        <v>2.8874638514579716</v>
      </c>
      <c r="P403" s="65">
        <f t="shared" si="18"/>
        <v>567.6261537170127</v>
      </c>
      <c r="Q403" s="8">
        <f t="shared" si="19"/>
        <v>0.15723140560556667</v>
      </c>
      <c r="R403" s="8">
        <f t="shared" si="20"/>
        <v>3.5234458224014293</v>
      </c>
    </row>
    <row r="404" spans="1:18" x14ac:dyDescent="0.3">
      <c r="A404" s="64" t="s">
        <v>379</v>
      </c>
      <c r="B404" s="64" t="s">
        <v>125</v>
      </c>
      <c r="C404" s="65" t="s">
        <v>246</v>
      </c>
      <c r="D404" s="64" t="s">
        <v>111</v>
      </c>
      <c r="E404" s="65"/>
      <c r="F404" s="65">
        <v>1719</v>
      </c>
      <c r="G404" s="65" t="s">
        <v>6</v>
      </c>
      <c r="H404" s="65" t="s">
        <v>95</v>
      </c>
      <c r="I404" s="65">
        <v>1</v>
      </c>
      <c r="J404" s="65">
        <v>1639</v>
      </c>
      <c r="K404" s="66">
        <v>0.45400000000000001</v>
      </c>
      <c r="L404" s="65"/>
      <c r="M404" s="65"/>
      <c r="N404" s="65">
        <v>2.4062198762149762</v>
      </c>
      <c r="O404" s="65">
        <v>2.8874638514579716</v>
      </c>
      <c r="P404" s="65">
        <f t="shared" si="18"/>
        <v>567.6261537170127</v>
      </c>
      <c r="Q404" s="8">
        <f t="shared" si="19"/>
        <v>0.15723140560556667</v>
      </c>
      <c r="R404" s="8">
        <f t="shared" si="20"/>
        <v>3.5234458224014293</v>
      </c>
    </row>
    <row r="405" spans="1:18" x14ac:dyDescent="0.3">
      <c r="A405" s="64" t="s">
        <v>379</v>
      </c>
      <c r="B405" s="64" t="s">
        <v>125</v>
      </c>
      <c r="C405" s="65" t="s">
        <v>246</v>
      </c>
      <c r="D405" s="64" t="s">
        <v>111</v>
      </c>
      <c r="E405" s="65"/>
      <c r="F405" s="65">
        <v>1720</v>
      </c>
      <c r="G405" s="65" t="s">
        <v>6</v>
      </c>
      <c r="H405" s="65" t="s">
        <v>95</v>
      </c>
      <c r="I405" s="65">
        <v>1</v>
      </c>
      <c r="J405" s="65">
        <v>1639</v>
      </c>
      <c r="K405" s="66">
        <v>0.45400000000000001</v>
      </c>
      <c r="L405" s="65"/>
      <c r="M405" s="65"/>
      <c r="N405" s="65">
        <v>2.4062198762149762</v>
      </c>
      <c r="O405" s="65">
        <v>2.8874638514579716</v>
      </c>
      <c r="P405" s="65">
        <f t="shared" si="18"/>
        <v>567.6261537170127</v>
      </c>
      <c r="Q405" s="8">
        <f t="shared" si="19"/>
        <v>0.15723140560556667</v>
      </c>
      <c r="R405" s="8">
        <f t="shared" si="20"/>
        <v>3.5234458224014293</v>
      </c>
    </row>
    <row r="406" spans="1:18" x14ac:dyDescent="0.3">
      <c r="A406" s="64" t="s">
        <v>379</v>
      </c>
      <c r="B406" s="64" t="s">
        <v>125</v>
      </c>
      <c r="C406" s="65" t="s">
        <v>246</v>
      </c>
      <c r="D406" s="64" t="s">
        <v>111</v>
      </c>
      <c r="E406" s="65"/>
      <c r="F406" s="65">
        <v>1721</v>
      </c>
      <c r="G406" s="65" t="s">
        <v>6</v>
      </c>
      <c r="H406" s="65" t="s">
        <v>95</v>
      </c>
      <c r="I406" s="65">
        <v>1</v>
      </c>
      <c r="J406" s="65">
        <v>1639</v>
      </c>
      <c r="K406" s="66">
        <v>0.45400000000000001</v>
      </c>
      <c r="L406" s="65"/>
      <c r="M406" s="65"/>
      <c r="N406" s="65">
        <v>2.4062198762149762</v>
      </c>
      <c r="O406" s="65">
        <v>2.8874638514579716</v>
      </c>
      <c r="P406" s="65">
        <f t="shared" si="18"/>
        <v>567.6261537170127</v>
      </c>
      <c r="Q406" s="8">
        <f t="shared" si="19"/>
        <v>0.15723140560556667</v>
      </c>
      <c r="R406" s="8">
        <f t="shared" si="20"/>
        <v>3.5234458224014293</v>
      </c>
    </row>
    <row r="407" spans="1:18" x14ac:dyDescent="0.3">
      <c r="A407" s="64" t="s">
        <v>379</v>
      </c>
      <c r="B407" s="64" t="s">
        <v>125</v>
      </c>
      <c r="C407" s="65" t="s">
        <v>246</v>
      </c>
      <c r="D407" s="64" t="s">
        <v>111</v>
      </c>
      <c r="E407" s="65"/>
      <c r="F407" s="65">
        <v>1722</v>
      </c>
      <c r="G407" s="65" t="s">
        <v>6</v>
      </c>
      <c r="H407" s="65" t="s">
        <v>95</v>
      </c>
      <c r="I407" s="65">
        <v>1</v>
      </c>
      <c r="J407" s="65">
        <v>1639</v>
      </c>
      <c r="K407" s="66">
        <v>0.45400000000000001</v>
      </c>
      <c r="L407" s="65"/>
      <c r="M407" s="65"/>
      <c r="N407" s="65">
        <v>2.4062198762149762</v>
      </c>
      <c r="O407" s="65">
        <v>2.8874638514579716</v>
      </c>
      <c r="P407" s="65">
        <f t="shared" si="18"/>
        <v>567.6261537170127</v>
      </c>
      <c r="Q407" s="8">
        <f t="shared" si="19"/>
        <v>0.15723140560556667</v>
      </c>
      <c r="R407" s="8">
        <f t="shared" si="20"/>
        <v>3.5234458224014293</v>
      </c>
    </row>
    <row r="408" spans="1:18" x14ac:dyDescent="0.3">
      <c r="A408" s="64" t="s">
        <v>379</v>
      </c>
      <c r="B408" s="64" t="s">
        <v>125</v>
      </c>
      <c r="C408" s="65" t="s">
        <v>246</v>
      </c>
      <c r="D408" s="64" t="s">
        <v>111</v>
      </c>
      <c r="E408" s="65"/>
      <c r="F408" s="65">
        <v>1723</v>
      </c>
      <c r="G408" s="65" t="s">
        <v>6</v>
      </c>
      <c r="H408" s="65" t="s">
        <v>95</v>
      </c>
      <c r="I408" s="65">
        <v>1</v>
      </c>
      <c r="J408" s="65">
        <v>1639</v>
      </c>
      <c r="K408" s="66">
        <v>0.45400000000000001</v>
      </c>
      <c r="L408" s="65"/>
      <c r="M408" s="65"/>
      <c r="N408" s="65">
        <v>2.4062198762149762</v>
      </c>
      <c r="O408" s="65">
        <v>2.8874638514579716</v>
      </c>
      <c r="P408" s="65">
        <f t="shared" si="18"/>
        <v>567.6261537170127</v>
      </c>
      <c r="Q408" s="8">
        <f t="shared" si="19"/>
        <v>0.15723140560556667</v>
      </c>
      <c r="R408" s="8">
        <f t="shared" si="20"/>
        <v>3.5234458224014293</v>
      </c>
    </row>
    <row r="409" spans="1:18" x14ac:dyDescent="0.3">
      <c r="A409" s="64" t="s">
        <v>379</v>
      </c>
      <c r="B409" s="64" t="s">
        <v>125</v>
      </c>
      <c r="C409" s="65" t="s">
        <v>246</v>
      </c>
      <c r="D409" s="64" t="s">
        <v>111</v>
      </c>
      <c r="E409" s="65"/>
      <c r="F409" s="65">
        <v>1724</v>
      </c>
      <c r="G409" s="65" t="s">
        <v>6</v>
      </c>
      <c r="H409" s="65" t="s">
        <v>95</v>
      </c>
      <c r="I409" s="65">
        <v>1</v>
      </c>
      <c r="J409" s="65">
        <v>1639</v>
      </c>
      <c r="K409" s="66">
        <v>0.45400000000000001</v>
      </c>
      <c r="L409" s="65"/>
      <c r="M409" s="65"/>
      <c r="N409" s="65">
        <v>2.4890489755754377</v>
      </c>
      <c r="O409" s="65">
        <v>2.986858770690525</v>
      </c>
      <c r="P409" s="65">
        <f t="shared" si="18"/>
        <v>548.7370263646859</v>
      </c>
      <c r="Q409" s="8">
        <f t="shared" si="19"/>
        <v>0.15199915190333582</v>
      </c>
      <c r="R409" s="8">
        <f t="shared" si="20"/>
        <v>3.6447330941922207</v>
      </c>
    </row>
    <row r="410" spans="1:18" x14ac:dyDescent="0.3">
      <c r="A410" s="64" t="s">
        <v>379</v>
      </c>
      <c r="B410" s="64" t="s">
        <v>125</v>
      </c>
      <c r="C410" s="65" t="s">
        <v>246</v>
      </c>
      <c r="D410" s="64" t="s">
        <v>111</v>
      </c>
      <c r="E410" s="65"/>
      <c r="F410" s="65">
        <v>1725</v>
      </c>
      <c r="G410" s="65" t="s">
        <v>6</v>
      </c>
      <c r="H410" s="65" t="s">
        <v>95</v>
      </c>
      <c r="I410" s="65">
        <v>1</v>
      </c>
      <c r="J410" s="65">
        <v>1639</v>
      </c>
      <c r="K410" s="66">
        <v>0.45400000000000001</v>
      </c>
      <c r="L410" s="65"/>
      <c r="M410" s="65"/>
      <c r="N410" s="65">
        <v>2.4062198762149762</v>
      </c>
      <c r="O410" s="65">
        <v>2.8874638514579716</v>
      </c>
      <c r="P410" s="65">
        <f t="shared" si="18"/>
        <v>567.6261537170127</v>
      </c>
      <c r="Q410" s="8">
        <f t="shared" si="19"/>
        <v>0.15723140560556667</v>
      </c>
      <c r="R410" s="8">
        <f t="shared" si="20"/>
        <v>3.5234458224014293</v>
      </c>
    </row>
    <row r="411" spans="1:18" x14ac:dyDescent="0.3">
      <c r="A411" s="64" t="s">
        <v>379</v>
      </c>
      <c r="B411" s="64" t="s">
        <v>125</v>
      </c>
      <c r="C411" s="65" t="s">
        <v>246</v>
      </c>
      <c r="D411" s="64" t="s">
        <v>111</v>
      </c>
      <c r="E411" s="65"/>
      <c r="F411" s="65">
        <v>1726</v>
      </c>
      <c r="G411" s="65" t="s">
        <v>6</v>
      </c>
      <c r="H411" s="65" t="s">
        <v>95</v>
      </c>
      <c r="I411" s="65">
        <v>1</v>
      </c>
      <c r="J411" s="65">
        <v>1639</v>
      </c>
      <c r="K411" s="66">
        <v>0.45400000000000001</v>
      </c>
      <c r="L411" s="65"/>
      <c r="M411" s="65"/>
      <c r="N411" s="65">
        <v>2.4062198762149762</v>
      </c>
      <c r="O411" s="65">
        <v>2.8874638514579716</v>
      </c>
      <c r="P411" s="65">
        <f t="shared" si="18"/>
        <v>567.6261537170127</v>
      </c>
      <c r="Q411" s="8">
        <f t="shared" si="19"/>
        <v>0.15723140560556667</v>
      </c>
      <c r="R411" s="8">
        <f t="shared" si="20"/>
        <v>3.5234458224014293</v>
      </c>
    </row>
    <row r="412" spans="1:18" x14ac:dyDescent="0.3">
      <c r="A412" s="64" t="s">
        <v>379</v>
      </c>
      <c r="B412" s="64" t="s">
        <v>125</v>
      </c>
      <c r="C412" s="65" t="s">
        <v>246</v>
      </c>
      <c r="D412" s="64" t="s">
        <v>111</v>
      </c>
      <c r="E412" s="65"/>
      <c r="F412" s="65">
        <v>1727</v>
      </c>
      <c r="G412" s="65" t="s">
        <v>6</v>
      </c>
      <c r="H412" s="65" t="s">
        <v>95</v>
      </c>
      <c r="I412" s="65">
        <v>1</v>
      </c>
      <c r="J412" s="65">
        <v>1639</v>
      </c>
      <c r="K412" s="66">
        <v>0.45400000000000001</v>
      </c>
      <c r="L412" s="65"/>
      <c r="M412" s="65"/>
      <c r="N412" s="65">
        <v>2.4062198762149762</v>
      </c>
      <c r="O412" s="65">
        <v>2.8874638514579716</v>
      </c>
      <c r="P412" s="65">
        <f t="shared" si="18"/>
        <v>567.6261537170127</v>
      </c>
      <c r="Q412" s="8">
        <f t="shared" si="19"/>
        <v>0.15723140560556667</v>
      </c>
      <c r="R412" s="8">
        <f t="shared" si="20"/>
        <v>3.5234458224014293</v>
      </c>
    </row>
    <row r="413" spans="1:18" x14ac:dyDescent="0.3">
      <c r="A413" s="64" t="s">
        <v>379</v>
      </c>
      <c r="B413" s="64" t="s">
        <v>125</v>
      </c>
      <c r="C413" s="65" t="s">
        <v>246</v>
      </c>
      <c r="D413" s="64" t="s">
        <v>111</v>
      </c>
      <c r="E413" s="65"/>
      <c r="F413" s="65">
        <v>1728</v>
      </c>
      <c r="G413" s="65" t="s">
        <v>6</v>
      </c>
      <c r="H413" s="65" t="s">
        <v>95</v>
      </c>
      <c r="I413" s="65">
        <v>1</v>
      </c>
      <c r="J413" s="65">
        <v>1639</v>
      </c>
      <c r="K413" s="66">
        <v>0.45400000000000001</v>
      </c>
      <c r="L413" s="65"/>
      <c r="M413" s="65"/>
      <c r="N413" s="65">
        <v>2.4062198762149762</v>
      </c>
      <c r="O413" s="65">
        <v>2.8874638514579716</v>
      </c>
      <c r="P413" s="65">
        <f t="shared" si="18"/>
        <v>567.6261537170127</v>
      </c>
      <c r="Q413" s="8">
        <f t="shared" si="19"/>
        <v>0.15723140560556667</v>
      </c>
      <c r="R413" s="8">
        <f t="shared" si="20"/>
        <v>3.5234458224014293</v>
      </c>
    </row>
    <row r="414" spans="1:18" x14ac:dyDescent="0.3">
      <c r="A414" s="64" t="s">
        <v>379</v>
      </c>
      <c r="B414" s="64" t="s">
        <v>125</v>
      </c>
      <c r="C414" s="65" t="s">
        <v>246</v>
      </c>
      <c r="D414" s="64" t="s">
        <v>111</v>
      </c>
      <c r="E414" s="65"/>
      <c r="F414" s="65">
        <v>1729</v>
      </c>
      <c r="G414" s="65" t="s">
        <v>6</v>
      </c>
      <c r="H414" s="65" t="s">
        <v>95</v>
      </c>
      <c r="I414" s="65">
        <v>1</v>
      </c>
      <c r="J414" s="65">
        <v>1639</v>
      </c>
      <c r="K414" s="66">
        <v>0.45400000000000001</v>
      </c>
      <c r="L414" s="65"/>
      <c r="M414" s="65"/>
      <c r="N414" s="65">
        <v>2.3163211131690025</v>
      </c>
      <c r="O414" s="65">
        <v>2.7795853358028029</v>
      </c>
      <c r="P414" s="65">
        <f t="shared" si="18"/>
        <v>589.65629832934133</v>
      </c>
      <c r="Q414" s="8">
        <f t="shared" si="19"/>
        <v>0.1633337153395491</v>
      </c>
      <c r="R414" s="8">
        <f t="shared" si="20"/>
        <v>3.3918063890211139</v>
      </c>
    </row>
    <row r="415" spans="1:18" x14ac:dyDescent="0.3">
      <c r="A415" s="64" t="s">
        <v>379</v>
      </c>
      <c r="B415" s="64" t="s">
        <v>125</v>
      </c>
      <c r="C415" s="65" t="s">
        <v>246</v>
      </c>
      <c r="D415" s="64" t="s">
        <v>111</v>
      </c>
      <c r="E415" s="65"/>
      <c r="F415" s="65">
        <v>1730</v>
      </c>
      <c r="G415" s="65" t="s">
        <v>6</v>
      </c>
      <c r="H415" s="65" t="s">
        <v>95</v>
      </c>
      <c r="I415" s="65">
        <v>1</v>
      </c>
      <c r="J415" s="65">
        <v>1639</v>
      </c>
      <c r="K415" s="66">
        <v>0.45400000000000001</v>
      </c>
      <c r="L415" s="65"/>
      <c r="M415" s="65"/>
      <c r="N415" s="65">
        <v>2.4062198762149762</v>
      </c>
      <c r="O415" s="65">
        <v>2.8874638514579716</v>
      </c>
      <c r="P415" s="65">
        <f t="shared" si="18"/>
        <v>567.6261537170127</v>
      </c>
      <c r="Q415" s="8">
        <f t="shared" si="19"/>
        <v>0.15723140560556667</v>
      </c>
      <c r="R415" s="8">
        <f t="shared" si="20"/>
        <v>3.5234458224014293</v>
      </c>
    </row>
    <row r="416" spans="1:18" x14ac:dyDescent="0.3">
      <c r="A416" s="64" t="s">
        <v>379</v>
      </c>
      <c r="B416" s="64" t="s">
        <v>125</v>
      </c>
      <c r="C416" s="65" t="s">
        <v>246</v>
      </c>
      <c r="D416" s="64" t="s">
        <v>111</v>
      </c>
      <c r="E416" s="65"/>
      <c r="F416" s="65">
        <v>1731</v>
      </c>
      <c r="G416" s="65" t="s">
        <v>6</v>
      </c>
      <c r="H416" s="65" t="s">
        <v>95</v>
      </c>
      <c r="I416" s="65">
        <v>1</v>
      </c>
      <c r="J416" s="65">
        <v>1639</v>
      </c>
      <c r="K416" s="66">
        <v>0.45400000000000001</v>
      </c>
      <c r="L416" s="65"/>
      <c r="M416" s="65"/>
      <c r="N416" s="65">
        <v>2.4062198762149762</v>
      </c>
      <c r="O416" s="65">
        <v>2.8874638514579716</v>
      </c>
      <c r="P416" s="65">
        <f t="shared" si="18"/>
        <v>567.6261537170127</v>
      </c>
      <c r="Q416" s="8">
        <f t="shared" si="19"/>
        <v>0.15723140560556667</v>
      </c>
      <c r="R416" s="8">
        <f t="shared" si="20"/>
        <v>3.5234458224014293</v>
      </c>
    </row>
    <row r="417" spans="1:18" x14ac:dyDescent="0.3">
      <c r="A417" s="64" t="s">
        <v>379</v>
      </c>
      <c r="B417" s="64" t="s">
        <v>125</v>
      </c>
      <c r="C417" s="65" t="s">
        <v>246</v>
      </c>
      <c r="D417" s="64" t="s">
        <v>111</v>
      </c>
      <c r="E417" s="65"/>
      <c r="F417" s="65">
        <v>1732</v>
      </c>
      <c r="G417" s="65" t="s">
        <v>6</v>
      </c>
      <c r="H417" s="65" t="s">
        <v>95</v>
      </c>
      <c r="I417" s="65">
        <v>1</v>
      </c>
      <c r="J417" s="65">
        <v>1639</v>
      </c>
      <c r="K417" s="66">
        <v>0.45400000000000001</v>
      </c>
      <c r="L417" s="65"/>
      <c r="M417" s="65"/>
      <c r="N417" s="65">
        <v>2.4062198762149762</v>
      </c>
      <c r="O417" s="65">
        <v>2.8874638514579716</v>
      </c>
      <c r="P417" s="65">
        <f t="shared" si="18"/>
        <v>567.6261537170127</v>
      </c>
      <c r="Q417" s="8">
        <f t="shared" si="19"/>
        <v>0.15723140560556667</v>
      </c>
      <c r="R417" s="8">
        <f t="shared" si="20"/>
        <v>3.5234458224014293</v>
      </c>
    </row>
    <row r="418" spans="1:18" x14ac:dyDescent="0.3">
      <c r="A418" s="64" t="s">
        <v>379</v>
      </c>
      <c r="B418" s="64" t="s">
        <v>125</v>
      </c>
      <c r="C418" s="65" t="s">
        <v>246</v>
      </c>
      <c r="D418" s="64" t="s">
        <v>111</v>
      </c>
      <c r="E418" s="65"/>
      <c r="F418" s="65">
        <v>1733</v>
      </c>
      <c r="G418" s="65" t="s">
        <v>6</v>
      </c>
      <c r="H418" s="65" t="s">
        <v>95</v>
      </c>
      <c r="I418" s="65">
        <v>1</v>
      </c>
      <c r="J418" s="65">
        <v>1639</v>
      </c>
      <c r="K418" s="66">
        <v>0.45400000000000001</v>
      </c>
      <c r="L418" s="65"/>
      <c r="M418" s="65"/>
      <c r="N418" s="65">
        <v>2.4062198762149762</v>
      </c>
      <c r="O418" s="65">
        <v>2.8874638514579716</v>
      </c>
      <c r="P418" s="65">
        <f t="shared" si="18"/>
        <v>567.6261537170127</v>
      </c>
      <c r="Q418" s="8">
        <f t="shared" si="19"/>
        <v>0.15723140560556667</v>
      </c>
      <c r="R418" s="8">
        <f t="shared" si="20"/>
        <v>3.5234458224014293</v>
      </c>
    </row>
    <row r="419" spans="1:18" x14ac:dyDescent="0.3">
      <c r="A419" s="64" t="s">
        <v>379</v>
      </c>
      <c r="B419" s="64" t="s">
        <v>125</v>
      </c>
      <c r="C419" s="65" t="s">
        <v>246</v>
      </c>
      <c r="D419" s="64" t="s">
        <v>111</v>
      </c>
      <c r="E419" s="65"/>
      <c r="F419" s="65">
        <v>1734</v>
      </c>
      <c r="G419" s="65" t="s">
        <v>6</v>
      </c>
      <c r="H419" s="65" t="s">
        <v>95</v>
      </c>
      <c r="I419" s="65">
        <v>1</v>
      </c>
      <c r="J419" s="65">
        <v>1639</v>
      </c>
      <c r="K419" s="66">
        <v>0.45400000000000001</v>
      </c>
      <c r="L419" s="65"/>
      <c r="M419" s="65"/>
      <c r="N419" s="65">
        <v>2.4062198762149762</v>
      </c>
      <c r="O419" s="65">
        <v>2.8874638514579716</v>
      </c>
      <c r="P419" s="65">
        <f t="shared" si="18"/>
        <v>567.6261537170127</v>
      </c>
      <c r="Q419" s="8">
        <f t="shared" si="19"/>
        <v>0.15723140560556667</v>
      </c>
      <c r="R419" s="8">
        <f t="shared" si="20"/>
        <v>3.5234458224014293</v>
      </c>
    </row>
    <row r="420" spans="1:18" x14ac:dyDescent="0.3">
      <c r="A420" s="64" t="s">
        <v>379</v>
      </c>
      <c r="B420" s="64" t="s">
        <v>125</v>
      </c>
      <c r="C420" s="65" t="s">
        <v>246</v>
      </c>
      <c r="D420" s="64" t="s">
        <v>111</v>
      </c>
      <c r="E420" s="65"/>
      <c r="F420" s="65">
        <v>1735</v>
      </c>
      <c r="G420" s="65" t="s">
        <v>6</v>
      </c>
      <c r="H420" s="65" t="s">
        <v>95</v>
      </c>
      <c r="I420" s="65">
        <v>1</v>
      </c>
      <c r="J420" s="65">
        <v>1639</v>
      </c>
      <c r="K420" s="66">
        <v>0.45400000000000001</v>
      </c>
      <c r="L420" s="65"/>
      <c r="M420" s="65"/>
      <c r="N420" s="65">
        <v>2.4062198762149762</v>
      </c>
      <c r="O420" s="65">
        <v>2.8874638514579716</v>
      </c>
      <c r="P420" s="65">
        <f t="shared" si="18"/>
        <v>567.6261537170127</v>
      </c>
      <c r="Q420" s="8">
        <f t="shared" si="19"/>
        <v>0.15723140560556667</v>
      </c>
      <c r="R420" s="8">
        <f t="shared" si="20"/>
        <v>3.5234458224014293</v>
      </c>
    </row>
    <row r="421" spans="1:18" x14ac:dyDescent="0.3">
      <c r="A421" s="64" t="s">
        <v>379</v>
      </c>
      <c r="B421" s="64" t="s">
        <v>125</v>
      </c>
      <c r="C421" s="65" t="s">
        <v>246</v>
      </c>
      <c r="D421" s="64" t="s">
        <v>111</v>
      </c>
      <c r="E421" s="65"/>
      <c r="F421" s="65">
        <v>1736</v>
      </c>
      <c r="G421" s="65" t="s">
        <v>6</v>
      </c>
      <c r="H421" s="65" t="s">
        <v>95</v>
      </c>
      <c r="I421" s="65">
        <v>1</v>
      </c>
      <c r="J421" s="65">
        <v>1639</v>
      </c>
      <c r="K421" s="66">
        <v>0.45400000000000001</v>
      </c>
      <c r="L421" s="65"/>
      <c r="M421" s="65"/>
      <c r="N421" s="65">
        <v>2.4062198762149762</v>
      </c>
      <c r="O421" s="65">
        <v>2.8874638514579716</v>
      </c>
      <c r="P421" s="65">
        <f t="shared" si="18"/>
        <v>567.6261537170127</v>
      </c>
      <c r="Q421" s="8">
        <f t="shared" si="19"/>
        <v>0.15723140560556667</v>
      </c>
      <c r="R421" s="8">
        <f t="shared" si="20"/>
        <v>3.5234458224014293</v>
      </c>
    </row>
    <row r="422" spans="1:18" x14ac:dyDescent="0.3">
      <c r="A422" s="64" t="s">
        <v>379</v>
      </c>
      <c r="B422" s="64" t="s">
        <v>125</v>
      </c>
      <c r="C422" s="65" t="s">
        <v>246</v>
      </c>
      <c r="D422" s="64" t="s">
        <v>111</v>
      </c>
      <c r="E422" s="65"/>
      <c r="F422" s="65">
        <v>1737</v>
      </c>
      <c r="G422" s="65" t="s">
        <v>6</v>
      </c>
      <c r="H422" s="65" t="s">
        <v>95</v>
      </c>
      <c r="I422" s="65">
        <v>1</v>
      </c>
      <c r="J422" s="65">
        <v>1639</v>
      </c>
      <c r="K422" s="66">
        <v>0.45400000000000001</v>
      </c>
      <c r="L422" s="65"/>
      <c r="M422" s="65"/>
      <c r="N422" s="65">
        <v>2.6008080884809193</v>
      </c>
      <c r="O422" s="65">
        <v>3.1209697061771031</v>
      </c>
      <c r="P422" s="65">
        <f t="shared" si="18"/>
        <v>525.15729222108416</v>
      </c>
      <c r="Q422" s="8">
        <f t="shared" si="19"/>
        <v>0.14546760870553521</v>
      </c>
      <c r="R422" s="8">
        <f t="shared" si="20"/>
        <v>3.8083828019244699</v>
      </c>
    </row>
    <row r="423" spans="1:18" x14ac:dyDescent="0.3">
      <c r="A423" s="64" t="s">
        <v>379</v>
      </c>
      <c r="B423" s="64" t="s">
        <v>125</v>
      </c>
      <c r="C423" s="65" t="s">
        <v>246</v>
      </c>
      <c r="D423" s="64" t="s">
        <v>111</v>
      </c>
      <c r="E423" s="65"/>
      <c r="F423" s="65">
        <v>1738</v>
      </c>
      <c r="G423" s="65" t="s">
        <v>6</v>
      </c>
      <c r="H423" s="65" t="s">
        <v>95</v>
      </c>
      <c r="I423" s="65">
        <v>1</v>
      </c>
      <c r="J423" s="65">
        <v>1639</v>
      </c>
      <c r="K423" s="66">
        <v>0.45400000000000001</v>
      </c>
      <c r="L423" s="65"/>
      <c r="M423" s="65"/>
      <c r="N423" s="65">
        <v>2.4062198762149762</v>
      </c>
      <c r="O423" s="65">
        <v>2.8874638514579716</v>
      </c>
      <c r="P423" s="65">
        <f t="shared" si="18"/>
        <v>567.6261537170127</v>
      </c>
      <c r="Q423" s="8">
        <f t="shared" si="19"/>
        <v>0.15723140560556667</v>
      </c>
      <c r="R423" s="8">
        <f t="shared" si="20"/>
        <v>3.5234458224014293</v>
      </c>
    </row>
    <row r="424" spans="1:18" x14ac:dyDescent="0.3">
      <c r="A424" s="64" t="s">
        <v>379</v>
      </c>
      <c r="B424" s="64" t="s">
        <v>125</v>
      </c>
      <c r="C424" s="65" t="s">
        <v>246</v>
      </c>
      <c r="D424" s="64" t="s">
        <v>111</v>
      </c>
      <c r="E424" s="65"/>
      <c r="F424" s="65">
        <v>1739</v>
      </c>
      <c r="G424" s="65" t="s">
        <v>6</v>
      </c>
      <c r="H424" s="65" t="s">
        <v>95</v>
      </c>
      <c r="I424" s="65">
        <v>1</v>
      </c>
      <c r="J424" s="65">
        <v>1639</v>
      </c>
      <c r="K424" s="66">
        <v>0.45400000000000001</v>
      </c>
      <c r="L424" s="65"/>
      <c r="M424" s="65"/>
      <c r="N424" s="65">
        <v>2.710000176443744</v>
      </c>
      <c r="O424" s="65">
        <v>3.2520002117324927</v>
      </c>
      <c r="P424" s="65">
        <f t="shared" si="18"/>
        <v>503.99750716093217</v>
      </c>
      <c r="Q424" s="8">
        <f t="shared" si="19"/>
        <v>0.13960638697441319</v>
      </c>
      <c r="R424" s="8">
        <f t="shared" si="20"/>
        <v>3.9682735957687525</v>
      </c>
    </row>
    <row r="425" spans="1:18" x14ac:dyDescent="0.3">
      <c r="A425" s="64" t="s">
        <v>379</v>
      </c>
      <c r="B425" s="64" t="s">
        <v>125</v>
      </c>
      <c r="C425" s="65" t="s">
        <v>246</v>
      </c>
      <c r="D425" s="64" t="s">
        <v>111</v>
      </c>
      <c r="E425" s="65"/>
      <c r="F425" s="65">
        <v>1740</v>
      </c>
      <c r="G425" s="65" t="s">
        <v>6</v>
      </c>
      <c r="H425" s="65" t="s">
        <v>95</v>
      </c>
      <c r="I425" s="65">
        <v>1</v>
      </c>
      <c r="J425" s="65">
        <v>1639</v>
      </c>
      <c r="K425" s="66">
        <v>0.45400000000000001</v>
      </c>
      <c r="L425" s="65"/>
      <c r="M425" s="65"/>
      <c r="N425" s="65">
        <v>2.710000176443744</v>
      </c>
      <c r="O425" s="65">
        <v>3.2520002117324927</v>
      </c>
      <c r="P425" s="65">
        <f t="shared" si="18"/>
        <v>503.99750716093217</v>
      </c>
      <c r="Q425" s="8">
        <f t="shared" si="19"/>
        <v>0.13960638697441319</v>
      </c>
      <c r="R425" s="8">
        <f t="shared" si="20"/>
        <v>3.9682735957687525</v>
      </c>
    </row>
    <row r="426" spans="1:18" x14ac:dyDescent="0.3">
      <c r="A426" s="64" t="s">
        <v>379</v>
      </c>
      <c r="B426" s="64" t="s">
        <v>125</v>
      </c>
      <c r="C426" s="65" t="s">
        <v>246</v>
      </c>
      <c r="D426" s="64" t="s">
        <v>111</v>
      </c>
      <c r="E426" s="65"/>
      <c r="F426" s="65">
        <v>1741</v>
      </c>
      <c r="G426" s="65" t="s">
        <v>6</v>
      </c>
      <c r="H426" s="65" t="s">
        <v>95</v>
      </c>
      <c r="I426" s="65">
        <v>1</v>
      </c>
      <c r="J426" s="65">
        <v>1639</v>
      </c>
      <c r="K426" s="66">
        <v>0.45400000000000001</v>
      </c>
      <c r="L426" s="65"/>
      <c r="M426" s="65"/>
      <c r="N426" s="65">
        <v>2.4778620208547721</v>
      </c>
      <c r="O426" s="65">
        <v>2.9734344250257263</v>
      </c>
      <c r="P426" s="65">
        <f t="shared" si="18"/>
        <v>551.21444286965209</v>
      </c>
      <c r="Q426" s="8">
        <f t="shared" si="19"/>
        <v>0.15268539174058698</v>
      </c>
      <c r="R426" s="8">
        <f t="shared" si="20"/>
        <v>3.628351952441399</v>
      </c>
    </row>
    <row r="427" spans="1:18" x14ac:dyDescent="0.3">
      <c r="A427" s="64" t="s">
        <v>379</v>
      </c>
      <c r="B427" s="64" t="s">
        <v>125</v>
      </c>
      <c r="C427" s="65" t="s">
        <v>246</v>
      </c>
      <c r="D427" s="64" t="s">
        <v>111</v>
      </c>
      <c r="E427" s="65"/>
      <c r="F427" s="65">
        <v>1742</v>
      </c>
      <c r="G427" s="65" t="s">
        <v>6</v>
      </c>
      <c r="H427" s="65" t="s">
        <v>95</v>
      </c>
      <c r="I427" s="65">
        <v>1</v>
      </c>
      <c r="J427" s="65">
        <v>1639</v>
      </c>
      <c r="K427" s="66">
        <v>0.45400000000000001</v>
      </c>
      <c r="L427" s="65"/>
      <c r="M427" s="65"/>
      <c r="N427" s="65">
        <v>2.710000176443744</v>
      </c>
      <c r="O427" s="65">
        <v>3.2520002117324927</v>
      </c>
      <c r="P427" s="65">
        <f t="shared" si="18"/>
        <v>503.99750716093217</v>
      </c>
      <c r="Q427" s="8">
        <f t="shared" si="19"/>
        <v>0.13960638697441319</v>
      </c>
      <c r="R427" s="8">
        <f t="shared" si="20"/>
        <v>3.9682735957687525</v>
      </c>
    </row>
    <row r="428" spans="1:18" x14ac:dyDescent="0.3">
      <c r="A428" s="64" t="s">
        <v>379</v>
      </c>
      <c r="B428" s="64" t="s">
        <v>125</v>
      </c>
      <c r="C428" s="65" t="s">
        <v>246</v>
      </c>
      <c r="D428" s="64" t="s">
        <v>111</v>
      </c>
      <c r="E428" s="65"/>
      <c r="F428" s="65">
        <v>1743</v>
      </c>
      <c r="G428" s="65" t="s">
        <v>6</v>
      </c>
      <c r="H428" s="65" t="s">
        <v>95</v>
      </c>
      <c r="I428" s="65">
        <v>1</v>
      </c>
      <c r="J428" s="65">
        <v>1639</v>
      </c>
      <c r="K428" s="66">
        <v>0.45400000000000001</v>
      </c>
      <c r="L428" s="65"/>
      <c r="M428" s="65"/>
      <c r="N428" s="65">
        <v>2.710000176443744</v>
      </c>
      <c r="O428" s="65">
        <v>3.2520002117324927</v>
      </c>
      <c r="P428" s="65">
        <f t="shared" si="18"/>
        <v>503.99750716093217</v>
      </c>
      <c r="Q428" s="8">
        <f t="shared" si="19"/>
        <v>0.13960638697441319</v>
      </c>
      <c r="R428" s="8">
        <f t="shared" si="20"/>
        <v>3.9682735957687525</v>
      </c>
    </row>
    <row r="429" spans="1:18" x14ac:dyDescent="0.3">
      <c r="A429" s="64" t="s">
        <v>379</v>
      </c>
      <c r="B429" s="64" t="s">
        <v>125</v>
      </c>
      <c r="C429" s="65" t="s">
        <v>246</v>
      </c>
      <c r="D429" s="64" t="s">
        <v>111</v>
      </c>
      <c r="E429" s="65"/>
      <c r="F429" s="65">
        <v>1744</v>
      </c>
      <c r="G429" s="65" t="s">
        <v>6</v>
      </c>
      <c r="H429" s="65" t="s">
        <v>95</v>
      </c>
      <c r="I429" s="65">
        <v>1</v>
      </c>
      <c r="J429" s="65">
        <v>1639</v>
      </c>
      <c r="K429" s="66">
        <v>0.45400000000000001</v>
      </c>
      <c r="L429" s="65"/>
      <c r="M429" s="65"/>
      <c r="N429" s="65">
        <v>2.5725635705376422</v>
      </c>
      <c r="O429" s="65">
        <v>3.0870762846451707</v>
      </c>
      <c r="P429" s="65">
        <f t="shared" si="18"/>
        <v>530.92306405003114</v>
      </c>
      <c r="Q429" s="8">
        <f t="shared" si="19"/>
        <v>0.14706471694857481</v>
      </c>
      <c r="R429" s="8">
        <f t="shared" si="20"/>
        <v>3.7670241423369988</v>
      </c>
    </row>
    <row r="430" spans="1:18" x14ac:dyDescent="0.3">
      <c r="A430" s="64" t="s">
        <v>379</v>
      </c>
      <c r="B430" s="64" t="s">
        <v>125</v>
      </c>
      <c r="C430" s="65" t="s">
        <v>246</v>
      </c>
      <c r="D430" s="64" t="s">
        <v>111</v>
      </c>
      <c r="E430" s="65"/>
      <c r="F430" s="65">
        <v>1745</v>
      </c>
      <c r="G430" s="65" t="s">
        <v>6</v>
      </c>
      <c r="H430" s="65" t="s">
        <v>95</v>
      </c>
      <c r="I430" s="65">
        <v>1</v>
      </c>
      <c r="J430" s="65">
        <v>1639</v>
      </c>
      <c r="K430" s="66">
        <v>0.45400000000000001</v>
      </c>
      <c r="L430" s="65"/>
      <c r="M430" s="65"/>
      <c r="N430" s="65">
        <v>2.710000176443744</v>
      </c>
      <c r="O430" s="65">
        <v>3.2520002117324927</v>
      </c>
      <c r="P430" s="65">
        <f t="shared" si="18"/>
        <v>503.99750716093217</v>
      </c>
      <c r="Q430" s="8">
        <f t="shared" si="19"/>
        <v>0.13960638697441319</v>
      </c>
      <c r="R430" s="8">
        <f t="shared" si="20"/>
        <v>3.9682735957687525</v>
      </c>
    </row>
    <row r="431" spans="1:18" x14ac:dyDescent="0.3">
      <c r="A431" s="64" t="s">
        <v>379</v>
      </c>
      <c r="B431" s="64" t="s">
        <v>125</v>
      </c>
      <c r="C431" s="65" t="s">
        <v>246</v>
      </c>
      <c r="D431" s="64" t="s">
        <v>111</v>
      </c>
      <c r="E431" s="65"/>
      <c r="F431" s="65">
        <v>1746</v>
      </c>
      <c r="G431" s="65" t="s">
        <v>6</v>
      </c>
      <c r="H431" s="65" t="s">
        <v>95</v>
      </c>
      <c r="I431" s="65">
        <v>1</v>
      </c>
      <c r="J431" s="65">
        <v>1639</v>
      </c>
      <c r="K431" s="66">
        <v>0.45400000000000001</v>
      </c>
      <c r="L431" s="65"/>
      <c r="M431" s="65"/>
      <c r="N431" s="65">
        <v>2.3909235167767324</v>
      </c>
      <c r="O431" s="65">
        <v>2.869108220132079</v>
      </c>
      <c r="P431" s="65">
        <f t="shared" si="18"/>
        <v>571.25764322844145</v>
      </c>
      <c r="Q431" s="8">
        <f t="shared" si="19"/>
        <v>0.15823732155321077</v>
      </c>
      <c r="R431" s="8">
        <f t="shared" si="20"/>
        <v>3.5010472484833177</v>
      </c>
    </row>
    <row r="432" spans="1:18" x14ac:dyDescent="0.3">
      <c r="A432" s="64" t="s">
        <v>379</v>
      </c>
      <c r="B432" s="64" t="s">
        <v>125</v>
      </c>
      <c r="C432" s="65" t="s">
        <v>246</v>
      </c>
      <c r="D432" s="64" t="s">
        <v>111</v>
      </c>
      <c r="E432" s="65"/>
      <c r="F432" s="65">
        <v>1747</v>
      </c>
      <c r="G432" s="65" t="s">
        <v>6</v>
      </c>
      <c r="H432" s="65" t="s">
        <v>95</v>
      </c>
      <c r="I432" s="65">
        <v>1</v>
      </c>
      <c r="J432" s="65">
        <v>1639</v>
      </c>
      <c r="K432" s="66">
        <v>0.45400000000000001</v>
      </c>
      <c r="L432" s="65"/>
      <c r="M432" s="65"/>
      <c r="N432" s="65">
        <v>2.6925354603281701</v>
      </c>
      <c r="O432" s="65">
        <v>3.231042552393804</v>
      </c>
      <c r="P432" s="65">
        <f t="shared" si="18"/>
        <v>507.26660928241353</v>
      </c>
      <c r="Q432" s="8">
        <f t="shared" si="19"/>
        <v>0.14051192227835008</v>
      </c>
      <c r="R432" s="8">
        <f t="shared" si="20"/>
        <v>3.9426998808954288</v>
      </c>
    </row>
    <row r="433" spans="1:18" x14ac:dyDescent="0.3">
      <c r="A433" s="64" t="s">
        <v>379</v>
      </c>
      <c r="B433" s="64" t="s">
        <v>125</v>
      </c>
      <c r="C433" s="65" t="s">
        <v>246</v>
      </c>
      <c r="D433" s="64" t="s">
        <v>111</v>
      </c>
      <c r="E433" s="65"/>
      <c r="F433" s="65">
        <v>1748</v>
      </c>
      <c r="G433" s="65" t="s">
        <v>6</v>
      </c>
      <c r="H433" s="65" t="s">
        <v>95</v>
      </c>
      <c r="I433" s="65">
        <v>1</v>
      </c>
      <c r="J433" s="65">
        <v>1639</v>
      </c>
      <c r="K433" s="66">
        <v>0.45400000000000001</v>
      </c>
      <c r="L433" s="65"/>
      <c r="M433" s="65"/>
      <c r="N433" s="65">
        <v>2.710000176443744</v>
      </c>
      <c r="O433" s="65">
        <v>3.2520002117324927</v>
      </c>
      <c r="P433" s="65">
        <f t="shared" si="18"/>
        <v>503.99750716093217</v>
      </c>
      <c r="Q433" s="8">
        <f t="shared" si="19"/>
        <v>0.13960638697441319</v>
      </c>
      <c r="R433" s="8">
        <f t="shared" si="20"/>
        <v>3.9682735957687525</v>
      </c>
    </row>
    <row r="434" spans="1:18" x14ac:dyDescent="0.3">
      <c r="A434" s="64" t="s">
        <v>379</v>
      </c>
      <c r="B434" s="64" t="s">
        <v>125</v>
      </c>
      <c r="C434" s="65" t="s">
        <v>246</v>
      </c>
      <c r="D434" s="64" t="s">
        <v>111</v>
      </c>
      <c r="E434" s="65"/>
      <c r="F434" s="65">
        <v>1749</v>
      </c>
      <c r="G434" s="65" t="s">
        <v>6</v>
      </c>
      <c r="H434" s="65" t="s">
        <v>95</v>
      </c>
      <c r="I434" s="65">
        <v>1</v>
      </c>
      <c r="J434" s="65">
        <v>1639</v>
      </c>
      <c r="K434" s="66">
        <v>0.45400000000000001</v>
      </c>
      <c r="L434" s="65"/>
      <c r="M434" s="65"/>
      <c r="N434" s="65">
        <v>2.710000176443744</v>
      </c>
      <c r="O434" s="65">
        <v>3.2520002117324927</v>
      </c>
      <c r="P434" s="65">
        <f t="shared" si="18"/>
        <v>503.99750716093217</v>
      </c>
      <c r="Q434" s="8">
        <f t="shared" si="19"/>
        <v>0.13960638697441319</v>
      </c>
      <c r="R434" s="8">
        <f t="shared" si="20"/>
        <v>3.9682735957687525</v>
      </c>
    </row>
    <row r="435" spans="1:18" x14ac:dyDescent="0.3">
      <c r="A435" s="64" t="s">
        <v>379</v>
      </c>
      <c r="B435" s="64" t="s">
        <v>125</v>
      </c>
      <c r="C435" s="65" t="s">
        <v>246</v>
      </c>
      <c r="D435" s="64" t="s">
        <v>111</v>
      </c>
      <c r="E435" s="65"/>
      <c r="F435" s="65">
        <v>1750</v>
      </c>
      <c r="G435" s="65" t="s">
        <v>6</v>
      </c>
      <c r="H435" s="65" t="s">
        <v>95</v>
      </c>
      <c r="I435" s="65">
        <v>1</v>
      </c>
      <c r="J435" s="65">
        <v>1639</v>
      </c>
      <c r="K435" s="66">
        <v>0.45400000000000001</v>
      </c>
      <c r="L435" s="65"/>
      <c r="M435" s="65"/>
      <c r="N435" s="65">
        <v>2.710000176443744</v>
      </c>
      <c r="O435" s="65">
        <v>3.2520002117324927</v>
      </c>
      <c r="P435" s="65">
        <f t="shared" si="18"/>
        <v>503.99750716093217</v>
      </c>
      <c r="Q435" s="8">
        <f t="shared" si="19"/>
        <v>0.13960638697441319</v>
      </c>
      <c r="R435" s="8">
        <f t="shared" si="20"/>
        <v>3.9682735957687525</v>
      </c>
    </row>
    <row r="436" spans="1:18" x14ac:dyDescent="0.3">
      <c r="A436" s="64" t="s">
        <v>379</v>
      </c>
      <c r="B436" s="64" t="s">
        <v>125</v>
      </c>
      <c r="C436" s="65" t="s">
        <v>246</v>
      </c>
      <c r="D436" s="64" t="s">
        <v>111</v>
      </c>
      <c r="E436" s="65"/>
      <c r="F436" s="65">
        <v>1751</v>
      </c>
      <c r="G436" s="65" t="s">
        <v>6</v>
      </c>
      <c r="H436" s="65" t="s">
        <v>95</v>
      </c>
      <c r="I436" s="65">
        <v>1</v>
      </c>
      <c r="J436" s="65">
        <v>1639</v>
      </c>
      <c r="K436" s="66">
        <v>0.45400000000000001</v>
      </c>
      <c r="L436" s="65"/>
      <c r="M436" s="65"/>
      <c r="N436" s="65">
        <v>2.710000176443744</v>
      </c>
      <c r="O436" s="65">
        <v>3.2520002117324927</v>
      </c>
      <c r="P436" s="65">
        <f t="shared" si="18"/>
        <v>503.99750716093217</v>
      </c>
      <c r="Q436" s="8">
        <f t="shared" si="19"/>
        <v>0.13960638697441319</v>
      </c>
      <c r="R436" s="8">
        <f t="shared" si="20"/>
        <v>3.9682735957687525</v>
      </c>
    </row>
    <row r="437" spans="1:18" x14ac:dyDescent="0.3">
      <c r="A437" s="64" t="s">
        <v>379</v>
      </c>
      <c r="B437" s="64" t="s">
        <v>125</v>
      </c>
      <c r="C437" s="65" t="s">
        <v>246</v>
      </c>
      <c r="D437" s="64" t="s">
        <v>111</v>
      </c>
      <c r="E437" s="65"/>
      <c r="F437" s="65">
        <v>1752</v>
      </c>
      <c r="G437" s="65" t="s">
        <v>6</v>
      </c>
      <c r="H437" s="65" t="s">
        <v>95</v>
      </c>
      <c r="I437" s="65">
        <v>1</v>
      </c>
      <c r="J437" s="65">
        <v>1639</v>
      </c>
      <c r="K437" s="66">
        <v>0.45400000000000001</v>
      </c>
      <c r="L437" s="65"/>
      <c r="M437" s="65"/>
      <c r="N437" s="65">
        <v>2.6925354603281701</v>
      </c>
      <c r="O437" s="65">
        <v>3.231042552393804</v>
      </c>
      <c r="P437" s="65">
        <f t="shared" si="18"/>
        <v>507.26660928241353</v>
      </c>
      <c r="Q437" s="8">
        <f t="shared" si="19"/>
        <v>0.14051192227835008</v>
      </c>
      <c r="R437" s="8">
        <f t="shared" si="20"/>
        <v>3.9426998808954288</v>
      </c>
    </row>
    <row r="438" spans="1:18" x14ac:dyDescent="0.3">
      <c r="A438" s="64" t="s">
        <v>379</v>
      </c>
      <c r="B438" s="64" t="s">
        <v>125</v>
      </c>
      <c r="C438" s="65" t="s">
        <v>246</v>
      </c>
      <c r="D438" s="64" t="s">
        <v>111</v>
      </c>
      <c r="E438" s="65"/>
      <c r="F438" s="65">
        <v>1753</v>
      </c>
      <c r="G438" s="65" t="s">
        <v>6</v>
      </c>
      <c r="H438" s="65" t="s">
        <v>95</v>
      </c>
      <c r="I438" s="65">
        <v>1</v>
      </c>
      <c r="J438" s="65">
        <v>1639</v>
      </c>
      <c r="K438" s="66">
        <v>0.45400000000000001</v>
      </c>
      <c r="L438" s="65"/>
      <c r="M438" s="65"/>
      <c r="N438" s="65">
        <v>2.5157412707870375</v>
      </c>
      <c r="O438" s="65">
        <v>3.018889524944445</v>
      </c>
      <c r="P438" s="65">
        <f t="shared" si="18"/>
        <v>542.91486536929892</v>
      </c>
      <c r="Q438" s="8">
        <f t="shared" si="19"/>
        <v>0.15038642396440616</v>
      </c>
      <c r="R438" s="8">
        <f t="shared" si="20"/>
        <v>3.6838188223849238</v>
      </c>
    </row>
    <row r="439" spans="1:18" x14ac:dyDescent="0.3">
      <c r="A439" s="64" t="s">
        <v>379</v>
      </c>
      <c r="B439" s="64" t="s">
        <v>125</v>
      </c>
      <c r="C439" s="65" t="s">
        <v>246</v>
      </c>
      <c r="D439" s="64" t="s">
        <v>111</v>
      </c>
      <c r="E439" s="65"/>
      <c r="F439" s="65">
        <v>1754</v>
      </c>
      <c r="G439" s="65" t="s">
        <v>6</v>
      </c>
      <c r="H439" s="65" t="s">
        <v>95</v>
      </c>
      <c r="I439" s="65">
        <v>1</v>
      </c>
      <c r="J439" s="65">
        <v>1639</v>
      </c>
      <c r="K439" s="66">
        <v>0.45400000000000001</v>
      </c>
      <c r="L439" s="65"/>
      <c r="M439" s="65"/>
      <c r="N439" s="65">
        <v>2.1734009527174578</v>
      </c>
      <c r="O439" s="65">
        <v>2.6080811432609492</v>
      </c>
      <c r="P439" s="65">
        <f t="shared" si="18"/>
        <v>628.43136772605055</v>
      </c>
      <c r="Q439" s="8">
        <f t="shared" si="19"/>
        <v>0.17407433858915619</v>
      </c>
      <c r="R439" s="8">
        <f t="shared" si="20"/>
        <v>3.1825273255167166</v>
      </c>
    </row>
    <row r="440" spans="1:18" x14ac:dyDescent="0.3">
      <c r="A440" s="64" t="s">
        <v>379</v>
      </c>
      <c r="B440" s="64" t="s">
        <v>125</v>
      </c>
      <c r="C440" s="65" t="s">
        <v>246</v>
      </c>
      <c r="D440" s="64" t="s">
        <v>111</v>
      </c>
      <c r="E440" s="65"/>
      <c r="F440" s="65">
        <v>1755</v>
      </c>
      <c r="G440" s="65" t="s">
        <v>6</v>
      </c>
      <c r="H440" s="65" t="s">
        <v>95</v>
      </c>
      <c r="I440" s="65">
        <v>1</v>
      </c>
      <c r="J440" s="65">
        <v>1639</v>
      </c>
      <c r="K440" s="66">
        <v>0.45400000000000001</v>
      </c>
      <c r="L440" s="65"/>
      <c r="M440" s="65"/>
      <c r="N440" s="65">
        <v>2.0850632697621032</v>
      </c>
      <c r="O440" s="65">
        <v>2.5020759237145236</v>
      </c>
      <c r="P440" s="65">
        <f t="shared" si="18"/>
        <v>655.05606143508976</v>
      </c>
      <c r="Q440" s="8">
        <f t="shared" si="19"/>
        <v>0.18144933001313654</v>
      </c>
      <c r="R440" s="8">
        <f t="shared" si="20"/>
        <v>3.0531737934283387</v>
      </c>
    </row>
    <row r="441" spans="1:18" x14ac:dyDescent="0.3">
      <c r="A441" s="64" t="s">
        <v>379</v>
      </c>
      <c r="B441" s="64" t="s">
        <v>125</v>
      </c>
      <c r="C441" s="65" t="s">
        <v>246</v>
      </c>
      <c r="D441" s="64" t="s">
        <v>111</v>
      </c>
      <c r="E441" s="65"/>
      <c r="F441" s="65">
        <v>1756</v>
      </c>
      <c r="G441" s="65" t="s">
        <v>6</v>
      </c>
      <c r="H441" s="65" t="s">
        <v>95</v>
      </c>
      <c r="I441" s="65">
        <v>1</v>
      </c>
      <c r="J441" s="65">
        <v>1639</v>
      </c>
      <c r="K441" s="66">
        <v>0.45400000000000001</v>
      </c>
      <c r="L441" s="65"/>
      <c r="M441" s="65"/>
      <c r="N441" s="65">
        <v>1.7622001260845468</v>
      </c>
      <c r="O441" s="65">
        <v>2.1146401513014559</v>
      </c>
      <c r="P441" s="65">
        <f t="shared" si="18"/>
        <v>775.07277017854642</v>
      </c>
      <c r="Q441" s="8">
        <f t="shared" si="19"/>
        <v>0.21469373865836491</v>
      </c>
      <c r="R441" s="8">
        <f t="shared" si="20"/>
        <v>2.5804028691903058</v>
      </c>
    </row>
    <row r="442" spans="1:18" x14ac:dyDescent="0.3">
      <c r="A442" s="64" t="s">
        <v>379</v>
      </c>
      <c r="B442" s="64" t="s">
        <v>125</v>
      </c>
      <c r="C442" s="65" t="s">
        <v>246</v>
      </c>
      <c r="D442" s="64" t="s">
        <v>111</v>
      </c>
      <c r="E442" s="65"/>
      <c r="F442" s="65">
        <v>1757</v>
      </c>
      <c r="G442" s="65" t="s">
        <v>6</v>
      </c>
      <c r="H442" s="65" t="s">
        <v>95</v>
      </c>
      <c r="I442" s="65">
        <v>1</v>
      </c>
      <c r="J442" s="65">
        <v>1639</v>
      </c>
      <c r="K442" s="66">
        <v>0.45400000000000001</v>
      </c>
      <c r="L442" s="65"/>
      <c r="M442" s="65"/>
      <c r="N442" s="65">
        <v>2.3335595367270492</v>
      </c>
      <c r="O442" s="65">
        <v>2.8002714440724588</v>
      </c>
      <c r="P442" s="65">
        <f t="shared" si="18"/>
        <v>585.30040131266287</v>
      </c>
      <c r="Q442" s="8">
        <f t="shared" si="19"/>
        <v>0.16212713983889501</v>
      </c>
      <c r="R442" s="8">
        <f t="shared" si="20"/>
        <v>3.4170487420042206</v>
      </c>
    </row>
    <row r="443" spans="1:18" x14ac:dyDescent="0.3">
      <c r="A443" s="64" t="s">
        <v>379</v>
      </c>
      <c r="B443" s="64" t="s">
        <v>125</v>
      </c>
      <c r="C443" s="65" t="s">
        <v>246</v>
      </c>
      <c r="D443" s="64" t="s">
        <v>111</v>
      </c>
      <c r="E443" s="65"/>
      <c r="F443" s="65">
        <v>1758</v>
      </c>
      <c r="G443" s="65" t="s">
        <v>6</v>
      </c>
      <c r="H443" s="65" t="s">
        <v>95</v>
      </c>
      <c r="I443" s="65">
        <v>1</v>
      </c>
      <c r="J443" s="65">
        <v>1639</v>
      </c>
      <c r="K443" s="66">
        <v>0.45400000000000001</v>
      </c>
      <c r="L443" s="65"/>
      <c r="M443" s="65"/>
      <c r="N443" s="65">
        <v>2.0850632697621032</v>
      </c>
      <c r="O443" s="65">
        <v>2.5020759237145236</v>
      </c>
      <c r="P443" s="65">
        <f t="shared" si="18"/>
        <v>655.05606143508976</v>
      </c>
      <c r="Q443" s="8">
        <f t="shared" si="19"/>
        <v>0.18144933001313654</v>
      </c>
      <c r="R443" s="8">
        <f t="shared" si="20"/>
        <v>3.0531737934283387</v>
      </c>
    </row>
    <row r="444" spans="1:18" x14ac:dyDescent="0.3">
      <c r="A444" s="64" t="s">
        <v>379</v>
      </c>
      <c r="B444" s="64" t="s">
        <v>125</v>
      </c>
      <c r="C444" s="65" t="s">
        <v>246</v>
      </c>
      <c r="D444" s="64" t="s">
        <v>111</v>
      </c>
      <c r="E444" s="65"/>
      <c r="F444" s="65">
        <v>1759</v>
      </c>
      <c r="G444" s="65" t="s">
        <v>6</v>
      </c>
      <c r="H444" s="65" t="s">
        <v>95</v>
      </c>
      <c r="I444" s="65">
        <v>1</v>
      </c>
      <c r="J444" s="65">
        <v>1639</v>
      </c>
      <c r="K444" s="66">
        <v>0.45400000000000001</v>
      </c>
      <c r="L444" s="65"/>
      <c r="M444" s="65"/>
      <c r="N444" s="65">
        <v>2.1509284798247292</v>
      </c>
      <c r="O444" s="65">
        <v>2.5811141757896752</v>
      </c>
      <c r="P444" s="65">
        <f t="shared" si="18"/>
        <v>634.99709364796252</v>
      </c>
      <c r="Q444" s="8">
        <f t="shared" si="19"/>
        <v>0.17589303265172362</v>
      </c>
      <c r="R444" s="8">
        <f t="shared" si="20"/>
        <v>3.1496207148135147</v>
      </c>
    </row>
    <row r="445" spans="1:18" x14ac:dyDescent="0.3">
      <c r="A445" s="64" t="s">
        <v>379</v>
      </c>
      <c r="B445" s="64" t="s">
        <v>125</v>
      </c>
      <c r="C445" s="65" t="s">
        <v>246</v>
      </c>
      <c r="D445" s="64" t="s">
        <v>111</v>
      </c>
      <c r="E445" s="65"/>
      <c r="F445" s="65">
        <v>1760</v>
      </c>
      <c r="G445" s="65" t="s">
        <v>6</v>
      </c>
      <c r="H445" s="65" t="s">
        <v>95</v>
      </c>
      <c r="I445" s="65">
        <v>1</v>
      </c>
      <c r="J445" s="65">
        <v>1639</v>
      </c>
      <c r="K445" s="66">
        <v>0.45400000000000001</v>
      </c>
      <c r="L445" s="65"/>
      <c r="M445" s="65"/>
      <c r="N445" s="65">
        <v>2.0813353855600738</v>
      </c>
      <c r="O445" s="65">
        <v>2.4976024626720883</v>
      </c>
      <c r="P445" s="65">
        <f t="shared" si="18"/>
        <v>656.2293337293147</v>
      </c>
      <c r="Q445" s="8">
        <f t="shared" si="19"/>
        <v>0.18177432429109755</v>
      </c>
      <c r="R445" s="8">
        <f t="shared" si="20"/>
        <v>3.0477150246151168</v>
      </c>
    </row>
    <row r="446" spans="1:18" x14ac:dyDescent="0.3">
      <c r="A446" s="64" t="s">
        <v>379</v>
      </c>
      <c r="B446" s="64" t="s">
        <v>125</v>
      </c>
      <c r="C446" s="65" t="s">
        <v>246</v>
      </c>
      <c r="D446" s="64" t="s">
        <v>111</v>
      </c>
      <c r="E446" s="65"/>
      <c r="F446" s="65">
        <v>1761</v>
      </c>
      <c r="G446" s="65" t="s">
        <v>6</v>
      </c>
      <c r="H446" s="65" t="s">
        <v>95</v>
      </c>
      <c r="I446" s="65">
        <v>1</v>
      </c>
      <c r="J446" s="65">
        <v>1639</v>
      </c>
      <c r="K446" s="66">
        <v>0.45400000000000001</v>
      </c>
      <c r="L446" s="65"/>
      <c r="M446" s="65"/>
      <c r="N446" s="65">
        <v>2.1509284798247292</v>
      </c>
      <c r="O446" s="65">
        <v>2.5811141757896752</v>
      </c>
      <c r="P446" s="65">
        <f t="shared" si="18"/>
        <v>634.99709364796252</v>
      </c>
      <c r="Q446" s="8">
        <f t="shared" si="19"/>
        <v>0.17589303265172362</v>
      </c>
      <c r="R446" s="8">
        <f t="shared" si="20"/>
        <v>3.1496207148135147</v>
      </c>
    </row>
    <row r="447" spans="1:18" x14ac:dyDescent="0.3">
      <c r="A447" s="64" t="s">
        <v>379</v>
      </c>
      <c r="B447" s="64" t="s">
        <v>125</v>
      </c>
      <c r="C447" s="65" t="s">
        <v>246</v>
      </c>
      <c r="D447" s="64" t="s">
        <v>111</v>
      </c>
      <c r="E447" s="65"/>
      <c r="F447" s="65">
        <v>1762</v>
      </c>
      <c r="G447" s="65" t="s">
        <v>6</v>
      </c>
      <c r="H447" s="65" t="s">
        <v>95</v>
      </c>
      <c r="I447" s="65">
        <v>1</v>
      </c>
      <c r="J447" s="65">
        <v>1639</v>
      </c>
      <c r="K447" s="66">
        <v>0.45400000000000001</v>
      </c>
      <c r="L447" s="65"/>
      <c r="M447" s="65"/>
      <c r="N447" s="65">
        <v>1.5831075195883564</v>
      </c>
      <c r="O447" s="65">
        <v>1.8997290235060276</v>
      </c>
      <c r="P447" s="65">
        <f t="shared" si="18"/>
        <v>862.75462432803101</v>
      </c>
      <c r="Q447" s="8">
        <f t="shared" si="19"/>
        <v>0.23898145176627583</v>
      </c>
      <c r="R447" s="8">
        <f t="shared" si="20"/>
        <v>2.3181562214838651</v>
      </c>
    </row>
    <row r="448" spans="1:18" x14ac:dyDescent="0.3">
      <c r="A448" s="64" t="s">
        <v>379</v>
      </c>
      <c r="B448" s="64" t="s">
        <v>125</v>
      </c>
      <c r="C448" s="65" t="s">
        <v>246</v>
      </c>
      <c r="D448" s="64" t="s">
        <v>111</v>
      </c>
      <c r="E448" s="65"/>
      <c r="F448" s="65">
        <v>1763</v>
      </c>
      <c r="G448" s="65" t="s">
        <v>6</v>
      </c>
      <c r="H448" s="65" t="s">
        <v>95</v>
      </c>
      <c r="I448" s="65">
        <v>1</v>
      </c>
      <c r="J448" s="65">
        <v>1639</v>
      </c>
      <c r="K448" s="66">
        <v>0.45400000000000001</v>
      </c>
      <c r="L448" s="65"/>
      <c r="M448" s="65"/>
      <c r="N448" s="65">
        <v>1.9542482643955774</v>
      </c>
      <c r="O448" s="65">
        <v>2.3450979172746926</v>
      </c>
      <c r="P448" s="65">
        <f t="shared" si="18"/>
        <v>698.90471861606966</v>
      </c>
      <c r="Q448" s="8">
        <f t="shared" si="19"/>
        <v>0.19359532779237074</v>
      </c>
      <c r="R448" s="8">
        <f t="shared" si="20"/>
        <v>2.8616203993589902</v>
      </c>
    </row>
    <row r="449" spans="1:18" x14ac:dyDescent="0.3">
      <c r="A449" s="64" t="s">
        <v>379</v>
      </c>
      <c r="B449" s="64" t="s">
        <v>125</v>
      </c>
      <c r="C449" s="65" t="s">
        <v>246</v>
      </c>
      <c r="D449" s="64" t="s">
        <v>111</v>
      </c>
      <c r="E449" s="65"/>
      <c r="F449" s="65">
        <v>1764</v>
      </c>
      <c r="G449" s="65" t="s">
        <v>6</v>
      </c>
      <c r="H449" s="65" t="s">
        <v>95</v>
      </c>
      <c r="I449" s="65">
        <v>1</v>
      </c>
      <c r="J449" s="65">
        <v>1639</v>
      </c>
      <c r="K449" s="66">
        <v>0.45400000000000001</v>
      </c>
      <c r="L449" s="65"/>
      <c r="M449" s="65"/>
      <c r="N449" s="65">
        <v>1.9542482643955774</v>
      </c>
      <c r="O449" s="65">
        <v>2.3450979172746926</v>
      </c>
      <c r="P449" s="65">
        <f t="shared" si="18"/>
        <v>698.90471861606966</v>
      </c>
      <c r="Q449" s="8">
        <f t="shared" si="19"/>
        <v>0.19359532779237074</v>
      </c>
      <c r="R449" s="8">
        <f t="shared" si="20"/>
        <v>2.8616203993589902</v>
      </c>
    </row>
    <row r="450" spans="1:18" x14ac:dyDescent="0.3">
      <c r="A450" s="64" t="s">
        <v>379</v>
      </c>
      <c r="B450" s="64" t="s">
        <v>125</v>
      </c>
      <c r="C450" s="65" t="s">
        <v>246</v>
      </c>
      <c r="D450" s="64" t="s">
        <v>111</v>
      </c>
      <c r="E450" s="65"/>
      <c r="F450" s="65">
        <v>1765</v>
      </c>
      <c r="G450" s="65" t="s">
        <v>6</v>
      </c>
      <c r="H450" s="65" t="s">
        <v>95</v>
      </c>
      <c r="I450" s="65">
        <v>1</v>
      </c>
      <c r="J450" s="65">
        <v>1639</v>
      </c>
      <c r="K450" s="66">
        <v>0.45400000000000001</v>
      </c>
      <c r="L450" s="65"/>
      <c r="M450" s="65"/>
      <c r="N450" s="65">
        <v>1.9390318458923754</v>
      </c>
      <c r="O450" s="65">
        <v>2.3268382150708504</v>
      </c>
      <c r="P450" s="65">
        <f t="shared" si="18"/>
        <v>704.38932512980659</v>
      </c>
      <c r="Q450" s="8">
        <f t="shared" si="19"/>
        <v>0.19511455375773776</v>
      </c>
      <c r="R450" s="8">
        <f t="shared" si="20"/>
        <v>2.8393388835519837</v>
      </c>
    </row>
    <row r="451" spans="1:18" x14ac:dyDescent="0.3">
      <c r="A451" s="64" t="s">
        <v>379</v>
      </c>
      <c r="B451" s="64" t="s">
        <v>125</v>
      </c>
      <c r="C451" s="65" t="s">
        <v>246</v>
      </c>
      <c r="D451" s="64" t="s">
        <v>111</v>
      </c>
      <c r="E451" s="65"/>
      <c r="F451" s="65">
        <v>1766</v>
      </c>
      <c r="G451" s="65" t="s">
        <v>6</v>
      </c>
      <c r="H451" s="65" t="s">
        <v>95</v>
      </c>
      <c r="I451" s="65">
        <v>1</v>
      </c>
      <c r="J451" s="65">
        <v>1639</v>
      </c>
      <c r="K451" s="66">
        <v>0.45400000000000001</v>
      </c>
      <c r="L451" s="65"/>
      <c r="M451" s="65"/>
      <c r="N451" s="65">
        <v>1.9816733221556069</v>
      </c>
      <c r="O451" s="65">
        <v>2.3780079865867281</v>
      </c>
      <c r="P451" s="65">
        <f t="shared" ref="P451:P514" si="21">SUM(J451/O451)</f>
        <v>689.23233615902916</v>
      </c>
      <c r="Q451" s="8">
        <f t="shared" ref="Q451:Q514" si="22">SUM(K451/O451)</f>
        <v>0.1909160955559483</v>
      </c>
      <c r="R451" s="8">
        <f t="shared" ref="R451:R514" si="23">SUM(O451/J451)*2000</f>
        <v>2.901779117250431</v>
      </c>
    </row>
    <row r="452" spans="1:18" x14ac:dyDescent="0.3">
      <c r="A452" s="64" t="s">
        <v>379</v>
      </c>
      <c r="B452" s="64" t="s">
        <v>125</v>
      </c>
      <c r="C452" s="65" t="s">
        <v>246</v>
      </c>
      <c r="D452" s="64" t="s">
        <v>111</v>
      </c>
      <c r="E452" s="65"/>
      <c r="F452" s="65">
        <v>1767</v>
      </c>
      <c r="G452" s="65" t="s">
        <v>6</v>
      </c>
      <c r="H452" s="65" t="s">
        <v>95</v>
      </c>
      <c r="I452" s="65">
        <v>1</v>
      </c>
      <c r="J452" s="65">
        <v>1639</v>
      </c>
      <c r="K452" s="66">
        <v>0.45400000000000001</v>
      </c>
      <c r="L452" s="65"/>
      <c r="M452" s="65"/>
      <c r="N452" s="65">
        <v>1.7906439432635939</v>
      </c>
      <c r="O452" s="65">
        <v>2.1487727319163126</v>
      </c>
      <c r="P452" s="65">
        <f t="shared" si="21"/>
        <v>762.76098242288822</v>
      </c>
      <c r="Q452" s="8">
        <f t="shared" si="22"/>
        <v>0.21128339598535159</v>
      </c>
      <c r="R452" s="8">
        <f t="shared" si="23"/>
        <v>2.6220533641443717</v>
      </c>
    </row>
    <row r="453" spans="1:18" x14ac:dyDescent="0.3">
      <c r="A453" s="64" t="s">
        <v>379</v>
      </c>
      <c r="B453" s="64" t="s">
        <v>125</v>
      </c>
      <c r="C453" s="65" t="s">
        <v>246</v>
      </c>
      <c r="D453" s="64" t="s">
        <v>111</v>
      </c>
      <c r="E453" s="65"/>
      <c r="F453" s="65">
        <v>1768</v>
      </c>
      <c r="G453" s="65" t="s">
        <v>6</v>
      </c>
      <c r="H453" s="65" t="s">
        <v>95</v>
      </c>
      <c r="I453" s="65">
        <v>1</v>
      </c>
      <c r="J453" s="65">
        <v>1639</v>
      </c>
      <c r="K453" s="66">
        <v>0.45400000000000001</v>
      </c>
      <c r="L453" s="65"/>
      <c r="M453" s="65"/>
      <c r="N453" s="65">
        <v>1.9542482643955774</v>
      </c>
      <c r="O453" s="65">
        <v>2.3450979172746926</v>
      </c>
      <c r="P453" s="65">
        <f t="shared" si="21"/>
        <v>698.90471861606966</v>
      </c>
      <c r="Q453" s="8">
        <f t="shared" si="22"/>
        <v>0.19359532779237074</v>
      </c>
      <c r="R453" s="8">
        <f t="shared" si="23"/>
        <v>2.8616203993589902</v>
      </c>
    </row>
    <row r="454" spans="1:18" x14ac:dyDescent="0.3">
      <c r="A454" s="64" t="s">
        <v>379</v>
      </c>
      <c r="B454" s="64" t="s">
        <v>125</v>
      </c>
      <c r="C454" s="65" t="s">
        <v>246</v>
      </c>
      <c r="D454" s="64" t="s">
        <v>111</v>
      </c>
      <c r="E454" s="65"/>
      <c r="F454" s="65">
        <v>1769</v>
      </c>
      <c r="G454" s="65" t="s">
        <v>6</v>
      </c>
      <c r="H454" s="65" t="s">
        <v>95</v>
      </c>
      <c r="I454" s="65">
        <v>1</v>
      </c>
      <c r="J454" s="65">
        <v>1639</v>
      </c>
      <c r="K454" s="66">
        <v>0.45400000000000001</v>
      </c>
      <c r="L454" s="65"/>
      <c r="M454" s="65"/>
      <c r="N454" s="65">
        <v>1.3620341761041654</v>
      </c>
      <c r="O454" s="65">
        <v>1.6344410113249985</v>
      </c>
      <c r="P454" s="65">
        <f t="shared" si="21"/>
        <v>1002.7893259184102</v>
      </c>
      <c r="Q454" s="8">
        <f t="shared" si="22"/>
        <v>0.27777080778948032</v>
      </c>
      <c r="R454" s="8">
        <f t="shared" si="23"/>
        <v>1.9944368655582654</v>
      </c>
    </row>
    <row r="455" spans="1:18" x14ac:dyDescent="0.3">
      <c r="A455" s="64" t="s">
        <v>379</v>
      </c>
      <c r="B455" s="64" t="s">
        <v>125</v>
      </c>
      <c r="C455" s="65" t="s">
        <v>246</v>
      </c>
      <c r="D455" s="64" t="s">
        <v>111</v>
      </c>
      <c r="E455" s="65"/>
      <c r="F455" s="65">
        <v>1770</v>
      </c>
      <c r="G455" s="65" t="s">
        <v>6</v>
      </c>
      <c r="H455" s="65" t="s">
        <v>95</v>
      </c>
      <c r="I455" s="65">
        <v>1</v>
      </c>
      <c r="J455" s="65">
        <v>1639</v>
      </c>
      <c r="K455" s="66">
        <v>0.45400000000000001</v>
      </c>
      <c r="L455" s="65"/>
      <c r="M455" s="65"/>
      <c r="N455" s="65">
        <v>1.3620341761041654</v>
      </c>
      <c r="O455" s="65">
        <v>1.6344410113249985</v>
      </c>
      <c r="P455" s="65">
        <f t="shared" si="21"/>
        <v>1002.7893259184102</v>
      </c>
      <c r="Q455" s="8">
        <f t="shared" si="22"/>
        <v>0.27777080778948032</v>
      </c>
      <c r="R455" s="8">
        <f t="shared" si="23"/>
        <v>1.9944368655582654</v>
      </c>
    </row>
    <row r="456" spans="1:18" x14ac:dyDescent="0.3">
      <c r="A456" s="64" t="s">
        <v>379</v>
      </c>
      <c r="B456" s="64" t="s">
        <v>125</v>
      </c>
      <c r="C456" s="65" t="s">
        <v>246</v>
      </c>
      <c r="D456" s="64" t="s">
        <v>111</v>
      </c>
      <c r="E456" s="65"/>
      <c r="F456" s="65">
        <v>1771</v>
      </c>
      <c r="G456" s="65" t="s">
        <v>6</v>
      </c>
      <c r="H456" s="65" t="s">
        <v>95</v>
      </c>
      <c r="I456" s="65">
        <v>1</v>
      </c>
      <c r="J456" s="65">
        <v>1639</v>
      </c>
      <c r="K456" s="66">
        <v>0.45400000000000001</v>
      </c>
      <c r="L456" s="65"/>
      <c r="M456" s="65"/>
      <c r="N456" s="65">
        <v>1.4245211184319664</v>
      </c>
      <c r="O456" s="65">
        <v>1.7094253421183596</v>
      </c>
      <c r="P456" s="65">
        <f t="shared" si="21"/>
        <v>958.80174443237934</v>
      </c>
      <c r="Q456" s="8">
        <f t="shared" si="22"/>
        <v>0.26558632823203188</v>
      </c>
      <c r="R456" s="8">
        <f t="shared" si="23"/>
        <v>2.0859369641468697</v>
      </c>
    </row>
    <row r="457" spans="1:18" x14ac:dyDescent="0.3">
      <c r="A457" s="64" t="s">
        <v>379</v>
      </c>
      <c r="B457" s="64" t="s">
        <v>125</v>
      </c>
      <c r="C457" s="65" t="s">
        <v>246</v>
      </c>
      <c r="D457" s="64" t="s">
        <v>111</v>
      </c>
      <c r="E457" s="65"/>
      <c r="F457" s="65">
        <v>1772</v>
      </c>
      <c r="G457" s="65" t="s">
        <v>6</v>
      </c>
      <c r="H457" s="65" t="s">
        <v>95</v>
      </c>
      <c r="I457" s="65">
        <v>1</v>
      </c>
      <c r="J457" s="65">
        <v>1639</v>
      </c>
      <c r="K457" s="66">
        <v>0.45400000000000001</v>
      </c>
      <c r="L457" s="65"/>
      <c r="M457" s="65"/>
      <c r="N457" s="65">
        <v>1.7529994636888442</v>
      </c>
      <c r="O457" s="65">
        <v>2.1035993564266131</v>
      </c>
      <c r="P457" s="65">
        <f t="shared" si="21"/>
        <v>779.14075938118344</v>
      </c>
      <c r="Q457" s="8">
        <f t="shared" si="22"/>
        <v>0.21582056422151144</v>
      </c>
      <c r="R457" s="8">
        <f t="shared" si="23"/>
        <v>2.5669302701972097</v>
      </c>
    </row>
    <row r="458" spans="1:18" x14ac:dyDescent="0.3">
      <c r="A458" s="64" t="s">
        <v>379</v>
      </c>
      <c r="B458" s="64" t="s">
        <v>125</v>
      </c>
      <c r="C458" s="65" t="s">
        <v>246</v>
      </c>
      <c r="D458" s="64" t="s">
        <v>111</v>
      </c>
      <c r="E458" s="65"/>
      <c r="F458" s="65">
        <v>1773</v>
      </c>
      <c r="G458" s="65" t="s">
        <v>6</v>
      </c>
      <c r="H458" s="65" t="s">
        <v>95</v>
      </c>
      <c r="I458" s="65">
        <v>1</v>
      </c>
      <c r="J458" s="65">
        <v>1639</v>
      </c>
      <c r="K458" s="66">
        <v>0.45400000000000001</v>
      </c>
      <c r="L458" s="65"/>
      <c r="M458" s="65"/>
      <c r="N458" s="65">
        <v>1.617920366206216</v>
      </c>
      <c r="O458" s="65">
        <v>1.9415044394474592</v>
      </c>
      <c r="P458" s="65">
        <f t="shared" si="21"/>
        <v>844.19070422854645</v>
      </c>
      <c r="Q458" s="8">
        <f t="shared" si="22"/>
        <v>0.23383927987782802</v>
      </c>
      <c r="R458" s="8">
        <f t="shared" si="23"/>
        <v>2.3691329340420491</v>
      </c>
    </row>
    <row r="459" spans="1:18" x14ac:dyDescent="0.3">
      <c r="A459" s="64" t="s">
        <v>379</v>
      </c>
      <c r="B459" s="64" t="s">
        <v>125</v>
      </c>
      <c r="C459" s="65" t="s">
        <v>246</v>
      </c>
      <c r="D459" s="64" t="s">
        <v>111</v>
      </c>
      <c r="E459" s="65"/>
      <c r="F459" s="65">
        <v>1774</v>
      </c>
      <c r="G459" s="65" t="s">
        <v>6</v>
      </c>
      <c r="H459" s="65" t="s">
        <v>95</v>
      </c>
      <c r="I459" s="65">
        <v>1</v>
      </c>
      <c r="J459" s="65">
        <v>1639</v>
      </c>
      <c r="K459" s="66">
        <v>0.45400000000000001</v>
      </c>
      <c r="L459" s="65"/>
      <c r="M459" s="65"/>
      <c r="N459" s="65">
        <v>1.3501747114962932</v>
      </c>
      <c r="O459" s="65">
        <v>1.6202096537955517</v>
      </c>
      <c r="P459" s="65">
        <f t="shared" si="21"/>
        <v>1011.5974782401953</v>
      </c>
      <c r="Q459" s="8">
        <f t="shared" si="22"/>
        <v>0.28021064986031036</v>
      </c>
      <c r="R459" s="8">
        <f t="shared" si="23"/>
        <v>1.977070962532705</v>
      </c>
    </row>
    <row r="460" spans="1:18" x14ac:dyDescent="0.3">
      <c r="A460" s="64" t="s">
        <v>379</v>
      </c>
      <c r="B460" s="64" t="s">
        <v>125</v>
      </c>
      <c r="C460" s="65" t="s">
        <v>246</v>
      </c>
      <c r="D460" s="64" t="s">
        <v>111</v>
      </c>
      <c r="E460" s="65"/>
      <c r="F460" s="65">
        <v>1775</v>
      </c>
      <c r="G460" s="65" t="s">
        <v>6</v>
      </c>
      <c r="H460" s="65" t="s">
        <v>95</v>
      </c>
      <c r="I460" s="65">
        <v>1</v>
      </c>
      <c r="J460" s="65">
        <v>1639</v>
      </c>
      <c r="K460" s="66">
        <v>0.45400000000000001</v>
      </c>
      <c r="L460" s="65"/>
      <c r="M460" s="65"/>
      <c r="N460" s="65">
        <v>1.4275257486949093</v>
      </c>
      <c r="O460" s="65">
        <v>1.7130308984338911</v>
      </c>
      <c r="P460" s="65">
        <f t="shared" si="21"/>
        <v>956.78367593861117</v>
      </c>
      <c r="Q460" s="8">
        <f t="shared" si="22"/>
        <v>0.26502732695309911</v>
      </c>
      <c r="R460" s="8">
        <f t="shared" si="23"/>
        <v>2.0903366667893728</v>
      </c>
    </row>
    <row r="461" spans="1:18" x14ac:dyDescent="0.3">
      <c r="A461" s="64" t="s">
        <v>379</v>
      </c>
      <c r="B461" s="64" t="s">
        <v>125</v>
      </c>
      <c r="C461" s="65" t="s">
        <v>246</v>
      </c>
      <c r="D461" s="64" t="s">
        <v>111</v>
      </c>
      <c r="E461" s="65"/>
      <c r="F461" s="65">
        <v>1776</v>
      </c>
      <c r="G461" s="65" t="s">
        <v>6</v>
      </c>
      <c r="H461" s="65" t="s">
        <v>95</v>
      </c>
      <c r="I461" s="65">
        <v>1</v>
      </c>
      <c r="J461" s="65">
        <v>1639</v>
      </c>
      <c r="K461" s="66">
        <v>0.45400000000000001</v>
      </c>
      <c r="L461" s="65"/>
      <c r="M461" s="65"/>
      <c r="N461" s="65">
        <v>1.8740952319480257</v>
      </c>
      <c r="O461" s="65">
        <v>2.2489142783376308</v>
      </c>
      <c r="P461" s="65">
        <f t="shared" si="21"/>
        <v>728.79611988213628</v>
      </c>
      <c r="Q461" s="8">
        <f t="shared" si="22"/>
        <v>0.20187519123031719</v>
      </c>
      <c r="R461" s="8">
        <f t="shared" si="23"/>
        <v>2.7442517124315202</v>
      </c>
    </row>
    <row r="462" spans="1:18" x14ac:dyDescent="0.3">
      <c r="A462" s="64" t="s">
        <v>379</v>
      </c>
      <c r="B462" s="64" t="s">
        <v>125</v>
      </c>
      <c r="C462" s="65" t="s">
        <v>246</v>
      </c>
      <c r="D462" s="64" t="s">
        <v>111</v>
      </c>
      <c r="E462" s="65"/>
      <c r="F462" s="65">
        <v>1777</v>
      </c>
      <c r="G462" s="65" t="s">
        <v>6</v>
      </c>
      <c r="H462" s="65" t="s">
        <v>95</v>
      </c>
      <c r="I462" s="65">
        <v>1</v>
      </c>
      <c r="J462" s="65">
        <v>1639</v>
      </c>
      <c r="K462" s="66">
        <v>0.45400000000000001</v>
      </c>
      <c r="L462" s="65"/>
      <c r="M462" s="65"/>
      <c r="N462" s="65">
        <v>1.5831075195883564</v>
      </c>
      <c r="O462" s="65">
        <v>1.8997290235060276</v>
      </c>
      <c r="P462" s="65">
        <f t="shared" si="21"/>
        <v>862.75462432803101</v>
      </c>
      <c r="Q462" s="8">
        <f t="shared" si="22"/>
        <v>0.23898145176627583</v>
      </c>
      <c r="R462" s="8">
        <f t="shared" si="23"/>
        <v>2.3181562214838651</v>
      </c>
    </row>
    <row r="463" spans="1:18" x14ac:dyDescent="0.3">
      <c r="A463" s="64" t="s">
        <v>379</v>
      </c>
      <c r="B463" s="64" t="s">
        <v>125</v>
      </c>
      <c r="C463" s="65" t="s">
        <v>246</v>
      </c>
      <c r="D463" s="64" t="s">
        <v>111</v>
      </c>
      <c r="E463" s="65"/>
      <c r="F463" s="65">
        <v>1778</v>
      </c>
      <c r="G463" s="65" t="s">
        <v>6</v>
      </c>
      <c r="H463" s="65" t="s">
        <v>95</v>
      </c>
      <c r="I463" s="65">
        <v>1</v>
      </c>
      <c r="J463" s="65">
        <v>1639</v>
      </c>
      <c r="K463" s="66">
        <v>0.45400000000000001</v>
      </c>
      <c r="L463" s="65"/>
      <c r="M463" s="65"/>
      <c r="N463" s="65">
        <v>1.8708616497321335</v>
      </c>
      <c r="O463" s="65">
        <v>2.2450339796785603</v>
      </c>
      <c r="P463" s="65">
        <f t="shared" si="21"/>
        <v>730.05576522929459</v>
      </c>
      <c r="Q463" s="8">
        <f t="shared" si="22"/>
        <v>0.20222411068584489</v>
      </c>
      <c r="R463" s="8">
        <f t="shared" si="23"/>
        <v>2.739516753726126</v>
      </c>
    </row>
    <row r="464" spans="1:18" x14ac:dyDescent="0.3">
      <c r="A464" s="64" t="s">
        <v>379</v>
      </c>
      <c r="B464" s="64" t="s">
        <v>125</v>
      </c>
      <c r="C464" s="65" t="s">
        <v>246</v>
      </c>
      <c r="D464" s="64" t="s">
        <v>111</v>
      </c>
      <c r="E464" s="65"/>
      <c r="F464" s="65">
        <v>1779</v>
      </c>
      <c r="G464" s="65" t="s">
        <v>6</v>
      </c>
      <c r="H464" s="65" t="s">
        <v>95</v>
      </c>
      <c r="I464" s="65">
        <v>1</v>
      </c>
      <c r="J464" s="65">
        <v>1639</v>
      </c>
      <c r="K464" s="66">
        <v>0.45400000000000001</v>
      </c>
      <c r="L464" s="65"/>
      <c r="M464" s="65"/>
      <c r="N464" s="65">
        <v>2.1660447314402038</v>
      </c>
      <c r="O464" s="65">
        <v>2.5992536777282447</v>
      </c>
      <c r="P464" s="65">
        <f t="shared" si="21"/>
        <v>630.56561737078732</v>
      </c>
      <c r="Q464" s="8">
        <f t="shared" si="22"/>
        <v>0.17466552183425102</v>
      </c>
      <c r="R464" s="8">
        <f t="shared" si="23"/>
        <v>3.1717555554951127</v>
      </c>
    </row>
    <row r="465" spans="1:18" x14ac:dyDescent="0.3">
      <c r="A465" s="64" t="s">
        <v>379</v>
      </c>
      <c r="B465" s="64" t="s">
        <v>125</v>
      </c>
      <c r="C465" s="65" t="s">
        <v>246</v>
      </c>
      <c r="D465" s="64" t="s">
        <v>111</v>
      </c>
      <c r="E465" s="65"/>
      <c r="F465" s="65">
        <v>1780</v>
      </c>
      <c r="G465" s="65" t="s">
        <v>6</v>
      </c>
      <c r="H465" s="65" t="s">
        <v>95</v>
      </c>
      <c r="I465" s="65">
        <v>1</v>
      </c>
      <c r="J465" s="65">
        <v>1639</v>
      </c>
      <c r="K465" s="66">
        <v>0.45400000000000001</v>
      </c>
      <c r="L465" s="65"/>
      <c r="M465" s="65"/>
      <c r="N465" s="65">
        <v>3.9070882363994071</v>
      </c>
      <c r="O465" s="65">
        <v>4.6885058836792881</v>
      </c>
      <c r="P465" s="65">
        <f t="shared" si="21"/>
        <v>349.57831784009636</v>
      </c>
      <c r="Q465" s="8">
        <f t="shared" si="22"/>
        <v>9.6832554179013874E-2</v>
      </c>
      <c r="R465" s="8">
        <f t="shared" si="23"/>
        <v>5.7211786256001078</v>
      </c>
    </row>
    <row r="466" spans="1:18" x14ac:dyDescent="0.3">
      <c r="A466" s="64" t="s">
        <v>379</v>
      </c>
      <c r="B466" s="64" t="s">
        <v>125</v>
      </c>
      <c r="C466" s="65" t="s">
        <v>246</v>
      </c>
      <c r="D466" s="64" t="s">
        <v>111</v>
      </c>
      <c r="E466" s="65"/>
      <c r="F466" s="65">
        <v>1781</v>
      </c>
      <c r="G466" s="65" t="s">
        <v>6</v>
      </c>
      <c r="H466" s="65" t="s">
        <v>95</v>
      </c>
      <c r="I466" s="65">
        <v>1</v>
      </c>
      <c r="J466" s="65">
        <v>1639</v>
      </c>
      <c r="K466" s="66">
        <v>0.45400000000000001</v>
      </c>
      <c r="L466" s="65"/>
      <c r="M466" s="65"/>
      <c r="N466" s="65">
        <v>3.3251254409576778</v>
      </c>
      <c r="O466" s="65">
        <v>3.9901505291492132</v>
      </c>
      <c r="P466" s="65">
        <f t="shared" si="21"/>
        <v>410.76144572156539</v>
      </c>
      <c r="Q466" s="8">
        <f t="shared" si="22"/>
        <v>0.11378016861353916</v>
      </c>
      <c r="R466" s="8">
        <f t="shared" si="23"/>
        <v>4.8690061368507784</v>
      </c>
    </row>
    <row r="467" spans="1:18" x14ac:dyDescent="0.3">
      <c r="A467" s="64" t="s">
        <v>379</v>
      </c>
      <c r="B467" s="64" t="s">
        <v>125</v>
      </c>
      <c r="C467" s="65" t="s">
        <v>246</v>
      </c>
      <c r="D467" s="64" t="s">
        <v>111</v>
      </c>
      <c r="E467" s="65"/>
      <c r="F467" s="65">
        <v>1782</v>
      </c>
      <c r="G467" s="65" t="s">
        <v>6</v>
      </c>
      <c r="H467" s="65" t="s">
        <v>95</v>
      </c>
      <c r="I467" s="65">
        <v>1</v>
      </c>
      <c r="J467" s="65">
        <v>1639</v>
      </c>
      <c r="K467" s="66">
        <v>0.45400000000000001</v>
      </c>
      <c r="L467" s="65"/>
      <c r="M467" s="65"/>
      <c r="N467" s="65">
        <v>2.9926862636350102</v>
      </c>
      <c r="O467" s="65">
        <v>3.5912235163620121</v>
      </c>
      <c r="P467" s="65">
        <f t="shared" si="21"/>
        <v>456.39041750883354</v>
      </c>
      <c r="Q467" s="8">
        <f t="shared" si="22"/>
        <v>0.12641931028005518</v>
      </c>
      <c r="R467" s="8">
        <f t="shared" si="23"/>
        <v>4.3822129546821378</v>
      </c>
    </row>
    <row r="468" spans="1:18" x14ac:dyDescent="0.3">
      <c r="A468" s="64" t="s">
        <v>379</v>
      </c>
      <c r="B468" s="64" t="s">
        <v>125</v>
      </c>
      <c r="C468" s="65" t="s">
        <v>246</v>
      </c>
      <c r="D468" s="64" t="s">
        <v>111</v>
      </c>
      <c r="E468" s="65"/>
      <c r="F468" s="65">
        <v>1783</v>
      </c>
      <c r="G468" s="65" t="s">
        <v>6</v>
      </c>
      <c r="H468" s="65" t="s">
        <v>95</v>
      </c>
      <c r="I468" s="65">
        <v>1</v>
      </c>
      <c r="J468" s="65">
        <v>1639</v>
      </c>
      <c r="K468" s="66">
        <v>0.45400000000000001</v>
      </c>
      <c r="L468" s="65"/>
      <c r="M468" s="65"/>
      <c r="N468" s="65">
        <v>3.0202674890573222</v>
      </c>
      <c r="O468" s="65">
        <v>3.6243209868687867</v>
      </c>
      <c r="P468" s="65">
        <f t="shared" si="21"/>
        <v>452.22263865100024</v>
      </c>
      <c r="Q468" s="8">
        <f t="shared" si="22"/>
        <v>0.12526484316507269</v>
      </c>
      <c r="R468" s="8">
        <f t="shared" si="23"/>
        <v>4.4226003500534308</v>
      </c>
    </row>
    <row r="469" spans="1:18" x14ac:dyDescent="0.3">
      <c r="A469" s="64" t="s">
        <v>379</v>
      </c>
      <c r="B469" s="64" t="s">
        <v>125</v>
      </c>
      <c r="C469" s="65" t="s">
        <v>246</v>
      </c>
      <c r="D469" s="64" t="s">
        <v>111</v>
      </c>
      <c r="E469" s="65"/>
      <c r="F469" s="65">
        <v>1784</v>
      </c>
      <c r="G469" s="65" t="s">
        <v>6</v>
      </c>
      <c r="H469" s="65" t="s">
        <v>95</v>
      </c>
      <c r="I469" s="65">
        <v>1</v>
      </c>
      <c r="J469" s="65">
        <v>1639</v>
      </c>
      <c r="K469" s="66">
        <v>0.45400000000000001</v>
      </c>
      <c r="L469" s="65"/>
      <c r="M469" s="65"/>
      <c r="N469" s="65">
        <v>2.3939341488226318</v>
      </c>
      <c r="O469" s="65">
        <v>2.8727209785871581</v>
      </c>
      <c r="P469" s="65">
        <f t="shared" si="21"/>
        <v>570.53922473392515</v>
      </c>
      <c r="Q469" s="8">
        <f t="shared" si="22"/>
        <v>0.15803832094521172</v>
      </c>
      <c r="R469" s="8">
        <f t="shared" si="23"/>
        <v>3.5054557395816452</v>
      </c>
    </row>
    <row r="470" spans="1:18" x14ac:dyDescent="0.3">
      <c r="A470" s="64" t="s">
        <v>379</v>
      </c>
      <c r="B470" s="64" t="s">
        <v>125</v>
      </c>
      <c r="C470" s="65" t="s">
        <v>246</v>
      </c>
      <c r="D470" s="64" t="s">
        <v>111</v>
      </c>
      <c r="E470" s="65"/>
      <c r="F470" s="65">
        <v>1785</v>
      </c>
      <c r="G470" s="65" t="s">
        <v>6</v>
      </c>
      <c r="H470" s="65" t="s">
        <v>95</v>
      </c>
      <c r="I470" s="65">
        <v>1</v>
      </c>
      <c r="J470" s="65">
        <v>1639</v>
      </c>
      <c r="K470" s="66">
        <v>0.45400000000000001</v>
      </c>
      <c r="L470" s="65"/>
      <c r="M470" s="65"/>
      <c r="N470" s="65">
        <v>2.3853639207103887</v>
      </c>
      <c r="O470" s="65">
        <v>2.8624367048524664</v>
      </c>
      <c r="P470" s="65">
        <f t="shared" si="21"/>
        <v>572.58908021320815</v>
      </c>
      <c r="Q470" s="8">
        <f t="shared" si="22"/>
        <v>0.15860612716094966</v>
      </c>
      <c r="R470" s="8">
        <f t="shared" si="23"/>
        <v>3.4929062902409598</v>
      </c>
    </row>
    <row r="471" spans="1:18" x14ac:dyDescent="0.3">
      <c r="A471" s="64" t="s">
        <v>379</v>
      </c>
      <c r="B471" s="64" t="s">
        <v>125</v>
      </c>
      <c r="C471" s="65" t="s">
        <v>246</v>
      </c>
      <c r="D471" s="64" t="s">
        <v>111</v>
      </c>
      <c r="E471" s="65"/>
      <c r="F471" s="65">
        <v>1786</v>
      </c>
      <c r="G471" s="65" t="s">
        <v>6</v>
      </c>
      <c r="H471" s="65" t="s">
        <v>95</v>
      </c>
      <c r="I471" s="65">
        <v>1</v>
      </c>
      <c r="J471" s="65">
        <v>1639</v>
      </c>
      <c r="K471" s="66">
        <v>0.45400000000000001</v>
      </c>
      <c r="L471" s="65"/>
      <c r="M471" s="65"/>
      <c r="N471" s="65">
        <v>2.0528896787747062</v>
      </c>
      <c r="O471" s="65">
        <v>2.4634676145296472</v>
      </c>
      <c r="P471" s="65">
        <f t="shared" si="21"/>
        <v>665.32232465046479</v>
      </c>
      <c r="Q471" s="8">
        <f t="shared" si="22"/>
        <v>0.18429306613258756</v>
      </c>
      <c r="R471" s="8">
        <f t="shared" si="23"/>
        <v>3.0060617626963357</v>
      </c>
    </row>
    <row r="472" spans="1:18" x14ac:dyDescent="0.3">
      <c r="A472" s="64" t="s">
        <v>379</v>
      </c>
      <c r="B472" s="64" t="s">
        <v>125</v>
      </c>
      <c r="C472" s="65" t="s">
        <v>246</v>
      </c>
      <c r="D472" s="64" t="s">
        <v>111</v>
      </c>
      <c r="E472" s="65"/>
      <c r="F472" s="65">
        <v>1787</v>
      </c>
      <c r="G472" s="65" t="s">
        <v>6</v>
      </c>
      <c r="H472" s="65" t="s">
        <v>95</v>
      </c>
      <c r="I472" s="65">
        <v>1</v>
      </c>
      <c r="J472" s="65">
        <v>1639</v>
      </c>
      <c r="K472" s="66">
        <v>0.45400000000000001</v>
      </c>
      <c r="L472" s="65"/>
      <c r="M472" s="65"/>
      <c r="N472" s="65">
        <v>2.0696950963938465</v>
      </c>
      <c r="O472" s="65">
        <v>2.4836341156726158</v>
      </c>
      <c r="P472" s="65">
        <f t="shared" si="21"/>
        <v>659.92007021377515</v>
      </c>
      <c r="Q472" s="8">
        <f t="shared" si="22"/>
        <v>0.18279665154182667</v>
      </c>
      <c r="R472" s="8">
        <f t="shared" si="23"/>
        <v>3.0306700618335767</v>
      </c>
    </row>
    <row r="473" spans="1:18" x14ac:dyDescent="0.3">
      <c r="A473" s="64" t="s">
        <v>379</v>
      </c>
      <c r="B473" s="64" t="s">
        <v>125</v>
      </c>
      <c r="C473" s="65" t="s">
        <v>246</v>
      </c>
      <c r="D473" s="64" t="s">
        <v>111</v>
      </c>
      <c r="E473" s="65"/>
      <c r="F473" s="65">
        <v>1788</v>
      </c>
      <c r="G473" s="65" t="s">
        <v>6</v>
      </c>
      <c r="H473" s="65" t="s">
        <v>95</v>
      </c>
      <c r="I473" s="65">
        <v>1</v>
      </c>
      <c r="J473" s="65">
        <v>1639</v>
      </c>
      <c r="K473" s="66">
        <v>0.45400000000000001</v>
      </c>
      <c r="L473" s="65"/>
      <c r="M473" s="65"/>
      <c r="N473" s="65">
        <v>2.0145771051551211</v>
      </c>
      <c r="O473" s="65">
        <v>2.4174925261861451</v>
      </c>
      <c r="P473" s="65">
        <f t="shared" si="21"/>
        <v>677.97520871168899</v>
      </c>
      <c r="Q473" s="8">
        <f t="shared" si="22"/>
        <v>0.18779789185790532</v>
      </c>
      <c r="R473" s="8">
        <f t="shared" si="23"/>
        <v>2.949960373625558</v>
      </c>
    </row>
    <row r="474" spans="1:18" x14ac:dyDescent="0.3">
      <c r="A474" s="64" t="s">
        <v>379</v>
      </c>
      <c r="B474" s="64" t="s">
        <v>125</v>
      </c>
      <c r="C474" s="65" t="s">
        <v>246</v>
      </c>
      <c r="D474" s="64" t="s">
        <v>111</v>
      </c>
      <c r="E474" s="65"/>
      <c r="F474" s="65">
        <v>1789</v>
      </c>
      <c r="G474" s="65" t="s">
        <v>6</v>
      </c>
      <c r="H474" s="65" t="s">
        <v>95</v>
      </c>
      <c r="I474" s="65">
        <v>1</v>
      </c>
      <c r="J474" s="65">
        <v>1639</v>
      </c>
      <c r="K474" s="66">
        <v>0.45400000000000001</v>
      </c>
      <c r="L474" s="65"/>
      <c r="M474" s="65"/>
      <c r="N474" s="65">
        <v>2.0145771051551211</v>
      </c>
      <c r="O474" s="65">
        <v>2.4174925261861451</v>
      </c>
      <c r="P474" s="65">
        <f t="shared" si="21"/>
        <v>677.97520871168899</v>
      </c>
      <c r="Q474" s="8">
        <f t="shared" si="22"/>
        <v>0.18779789185790532</v>
      </c>
      <c r="R474" s="8">
        <f t="shared" si="23"/>
        <v>2.949960373625558</v>
      </c>
    </row>
    <row r="475" spans="1:18" x14ac:dyDescent="0.3">
      <c r="A475" s="64" t="s">
        <v>379</v>
      </c>
      <c r="B475" s="64" t="s">
        <v>125</v>
      </c>
      <c r="C475" s="65" t="s">
        <v>246</v>
      </c>
      <c r="D475" s="64" t="s">
        <v>111</v>
      </c>
      <c r="E475" s="65"/>
      <c r="F475" s="65">
        <v>1790</v>
      </c>
      <c r="G475" s="65" t="s">
        <v>6</v>
      </c>
      <c r="H475" s="65" t="s">
        <v>95</v>
      </c>
      <c r="I475" s="65">
        <v>1</v>
      </c>
      <c r="J475" s="65">
        <v>1639</v>
      </c>
      <c r="K475" s="66">
        <v>0.45400000000000001</v>
      </c>
      <c r="L475" s="65"/>
      <c r="M475" s="65"/>
      <c r="N475" s="65">
        <v>2.0145771051551211</v>
      </c>
      <c r="O475" s="65">
        <v>2.4174925261861451</v>
      </c>
      <c r="P475" s="65">
        <f t="shared" si="21"/>
        <v>677.97520871168899</v>
      </c>
      <c r="Q475" s="8">
        <f t="shared" si="22"/>
        <v>0.18779789185790532</v>
      </c>
      <c r="R475" s="8">
        <f t="shared" si="23"/>
        <v>2.949960373625558</v>
      </c>
    </row>
    <row r="476" spans="1:18" x14ac:dyDescent="0.3">
      <c r="A476" s="64" t="s">
        <v>379</v>
      </c>
      <c r="B476" s="64" t="s">
        <v>125</v>
      </c>
      <c r="C476" s="65" t="s">
        <v>246</v>
      </c>
      <c r="D476" s="64" t="s">
        <v>111</v>
      </c>
      <c r="E476" s="65"/>
      <c r="F476" s="65">
        <v>1791</v>
      </c>
      <c r="G476" s="65" t="s">
        <v>6</v>
      </c>
      <c r="H476" s="65" t="s">
        <v>95</v>
      </c>
      <c r="I476" s="65">
        <v>1</v>
      </c>
      <c r="J476" s="65">
        <v>1639</v>
      </c>
      <c r="K476" s="66">
        <v>0.45400000000000001</v>
      </c>
      <c r="L476" s="65"/>
      <c r="M476" s="65"/>
      <c r="N476" s="65">
        <v>2.0145771051551211</v>
      </c>
      <c r="O476" s="65">
        <v>2.4174925261861451</v>
      </c>
      <c r="P476" s="65">
        <f t="shared" si="21"/>
        <v>677.97520871168899</v>
      </c>
      <c r="Q476" s="8">
        <f t="shared" si="22"/>
        <v>0.18779789185790532</v>
      </c>
      <c r="R476" s="8">
        <f t="shared" si="23"/>
        <v>2.949960373625558</v>
      </c>
    </row>
    <row r="477" spans="1:18" x14ac:dyDescent="0.3">
      <c r="A477" s="64" t="s">
        <v>379</v>
      </c>
      <c r="B477" s="64" t="s">
        <v>125</v>
      </c>
      <c r="C477" s="65" t="s">
        <v>246</v>
      </c>
      <c r="D477" s="64" t="s">
        <v>111</v>
      </c>
      <c r="E477" s="65"/>
      <c r="F477" s="65">
        <v>1792</v>
      </c>
      <c r="G477" s="65" t="s">
        <v>6</v>
      </c>
      <c r="H477" s="65" t="s">
        <v>95</v>
      </c>
      <c r="I477" s="65">
        <v>1</v>
      </c>
      <c r="J477" s="65">
        <v>1639</v>
      </c>
      <c r="K477" s="66">
        <v>0.45400000000000001</v>
      </c>
      <c r="L477" s="65"/>
      <c r="M477" s="65"/>
      <c r="N477" s="65">
        <v>2.0145771051551211</v>
      </c>
      <c r="O477" s="65">
        <v>2.4174925261861451</v>
      </c>
      <c r="P477" s="65">
        <f t="shared" si="21"/>
        <v>677.97520871168899</v>
      </c>
      <c r="Q477" s="8">
        <f t="shared" si="22"/>
        <v>0.18779789185790532</v>
      </c>
      <c r="R477" s="8">
        <f t="shared" si="23"/>
        <v>2.949960373625558</v>
      </c>
    </row>
    <row r="478" spans="1:18" x14ac:dyDescent="0.3">
      <c r="A478" s="64" t="s">
        <v>379</v>
      </c>
      <c r="B478" s="64" t="s">
        <v>125</v>
      </c>
      <c r="C478" s="65" t="s">
        <v>246</v>
      </c>
      <c r="D478" s="64" t="s">
        <v>111</v>
      </c>
      <c r="E478" s="65"/>
      <c r="F478" s="65">
        <v>1793</v>
      </c>
      <c r="G478" s="65" t="s">
        <v>6</v>
      </c>
      <c r="H478" s="65" t="s">
        <v>95</v>
      </c>
      <c r="I478" s="65">
        <v>1</v>
      </c>
      <c r="J478" s="65">
        <v>1639</v>
      </c>
      <c r="K478" s="66">
        <v>0.45400000000000001</v>
      </c>
      <c r="L478" s="65"/>
      <c r="M478" s="65"/>
      <c r="N478" s="65">
        <v>2.0250451568725172</v>
      </c>
      <c r="O478" s="65">
        <v>2.4300541882470204</v>
      </c>
      <c r="P478" s="65">
        <f t="shared" si="21"/>
        <v>674.47055622341213</v>
      </c>
      <c r="Q478" s="8">
        <f t="shared" si="22"/>
        <v>0.18682710953351378</v>
      </c>
      <c r="R478" s="8">
        <f t="shared" si="23"/>
        <v>2.9652888203136309</v>
      </c>
    </row>
    <row r="479" spans="1:18" x14ac:dyDescent="0.3">
      <c r="A479" s="64" t="s">
        <v>379</v>
      </c>
      <c r="B479" s="64" t="s">
        <v>125</v>
      </c>
      <c r="C479" s="65" t="s">
        <v>246</v>
      </c>
      <c r="D479" s="64" t="s">
        <v>111</v>
      </c>
      <c r="E479" s="65"/>
      <c r="F479" s="65">
        <v>1794</v>
      </c>
      <c r="G479" s="65" t="s">
        <v>6</v>
      </c>
      <c r="H479" s="65" t="s">
        <v>95</v>
      </c>
      <c r="I479" s="65">
        <v>1</v>
      </c>
      <c r="J479" s="65">
        <v>1639</v>
      </c>
      <c r="K479" s="66">
        <v>0.45400000000000001</v>
      </c>
      <c r="L479" s="65"/>
      <c r="M479" s="65"/>
      <c r="N479" s="65">
        <v>2.0145771051551211</v>
      </c>
      <c r="O479" s="65">
        <v>2.4174925261861451</v>
      </c>
      <c r="P479" s="65">
        <f t="shared" si="21"/>
        <v>677.97520871168899</v>
      </c>
      <c r="Q479" s="8">
        <f t="shared" si="22"/>
        <v>0.18779789185790532</v>
      </c>
      <c r="R479" s="8">
        <f t="shared" si="23"/>
        <v>2.949960373625558</v>
      </c>
    </row>
    <row r="480" spans="1:18" x14ac:dyDescent="0.3">
      <c r="A480" s="64" t="s">
        <v>379</v>
      </c>
      <c r="B480" s="64" t="s">
        <v>125</v>
      </c>
      <c r="C480" s="65" t="s">
        <v>246</v>
      </c>
      <c r="D480" s="64" t="s">
        <v>111</v>
      </c>
      <c r="E480" s="65"/>
      <c r="F480" s="65">
        <v>1795</v>
      </c>
      <c r="G480" s="65" t="s">
        <v>6</v>
      </c>
      <c r="H480" s="65" t="s">
        <v>95</v>
      </c>
      <c r="I480" s="65">
        <v>1</v>
      </c>
      <c r="J480" s="65">
        <v>1639</v>
      </c>
      <c r="K480" s="66">
        <v>0.45400000000000001</v>
      </c>
      <c r="L480" s="65"/>
      <c r="M480" s="65"/>
      <c r="N480" s="65">
        <v>2.8538181516117094</v>
      </c>
      <c r="O480" s="65">
        <v>3.4245817819340512</v>
      </c>
      <c r="P480" s="65">
        <f t="shared" si="21"/>
        <v>478.59858644531067</v>
      </c>
      <c r="Q480" s="8">
        <f t="shared" si="22"/>
        <v>0.13257093242597379</v>
      </c>
      <c r="R480" s="8">
        <f t="shared" si="23"/>
        <v>4.1788673361001232</v>
      </c>
    </row>
    <row r="481" spans="1:18" x14ac:dyDescent="0.3">
      <c r="A481" s="64" t="s">
        <v>379</v>
      </c>
      <c r="B481" s="64" t="s">
        <v>125</v>
      </c>
      <c r="C481" s="65" t="s">
        <v>246</v>
      </c>
      <c r="D481" s="64" t="s">
        <v>111</v>
      </c>
      <c r="E481" s="65"/>
      <c r="F481" s="65">
        <v>1796</v>
      </c>
      <c r="G481" s="65" t="s">
        <v>6</v>
      </c>
      <c r="H481" s="65" t="s">
        <v>95</v>
      </c>
      <c r="I481" s="65">
        <v>1</v>
      </c>
      <c r="J481" s="65">
        <v>1639</v>
      </c>
      <c r="K481" s="66">
        <v>0.45400000000000001</v>
      </c>
      <c r="L481" s="65"/>
      <c r="M481" s="65"/>
      <c r="N481" s="65">
        <v>2.5842496628420801</v>
      </c>
      <c r="O481" s="65">
        <v>3.1010995954104961</v>
      </c>
      <c r="P481" s="65">
        <f t="shared" si="21"/>
        <v>528.52220626053247</v>
      </c>
      <c r="Q481" s="8">
        <f t="shared" si="22"/>
        <v>0.14639968373537629</v>
      </c>
      <c r="R481" s="8">
        <f t="shared" si="23"/>
        <v>3.7841361749975548</v>
      </c>
    </row>
    <row r="482" spans="1:18" x14ac:dyDescent="0.3">
      <c r="A482" s="64" t="s">
        <v>379</v>
      </c>
      <c r="B482" s="64" t="s">
        <v>125</v>
      </c>
      <c r="C482" s="65" t="s">
        <v>246</v>
      </c>
      <c r="D482" s="64" t="s">
        <v>111</v>
      </c>
      <c r="E482" s="65"/>
      <c r="F482" s="65">
        <v>1797</v>
      </c>
      <c r="G482" s="65" t="s">
        <v>6</v>
      </c>
      <c r="H482" s="65" t="s">
        <v>95</v>
      </c>
      <c r="I482" s="65">
        <v>1</v>
      </c>
      <c r="J482" s="65">
        <v>1639</v>
      </c>
      <c r="K482" s="66">
        <v>0.45400000000000001</v>
      </c>
      <c r="L482" s="65"/>
      <c r="M482" s="65"/>
      <c r="N482" s="65">
        <v>1.8474980160812591</v>
      </c>
      <c r="O482" s="65">
        <v>2.2169976192975107</v>
      </c>
      <c r="P482" s="65">
        <f t="shared" si="21"/>
        <v>739.28811909114359</v>
      </c>
      <c r="Q482" s="8">
        <f t="shared" si="22"/>
        <v>0.20478145580682075</v>
      </c>
      <c r="R482" s="8">
        <f t="shared" si="23"/>
        <v>2.705305209636987</v>
      </c>
    </row>
    <row r="483" spans="1:18" x14ac:dyDescent="0.3">
      <c r="A483" s="64" t="s">
        <v>379</v>
      </c>
      <c r="B483" s="64" t="s">
        <v>125</v>
      </c>
      <c r="C483" s="65" t="s">
        <v>246</v>
      </c>
      <c r="D483" s="64" t="s">
        <v>111</v>
      </c>
      <c r="E483" s="65"/>
      <c r="F483" s="65">
        <v>1798</v>
      </c>
      <c r="G483" s="65" t="s">
        <v>6</v>
      </c>
      <c r="H483" s="65" t="s">
        <v>95</v>
      </c>
      <c r="I483" s="65">
        <v>1</v>
      </c>
      <c r="J483" s="65">
        <v>1639</v>
      </c>
      <c r="K483" s="66">
        <v>0.45400000000000001</v>
      </c>
      <c r="L483" s="65"/>
      <c r="M483" s="65"/>
      <c r="N483" s="65">
        <v>1.6484415064391591</v>
      </c>
      <c r="O483" s="65">
        <v>1.9781298077269909</v>
      </c>
      <c r="P483" s="65">
        <f t="shared" si="21"/>
        <v>828.56038749212587</v>
      </c>
      <c r="Q483" s="8">
        <f t="shared" si="22"/>
        <v>0.22950971075132712</v>
      </c>
      <c r="R483" s="8">
        <f t="shared" si="23"/>
        <v>2.4138252687333628</v>
      </c>
    </row>
    <row r="484" spans="1:18" x14ac:dyDescent="0.3">
      <c r="A484" s="64" t="s">
        <v>379</v>
      </c>
      <c r="B484" s="64" t="s">
        <v>125</v>
      </c>
      <c r="C484" s="65" t="s">
        <v>246</v>
      </c>
      <c r="D484" s="64" t="s">
        <v>111</v>
      </c>
      <c r="E484" s="65"/>
      <c r="F484" s="65">
        <v>1799</v>
      </c>
      <c r="G484" s="65" t="s">
        <v>6</v>
      </c>
      <c r="H484" s="65" t="s">
        <v>95</v>
      </c>
      <c r="I484" s="65">
        <v>1</v>
      </c>
      <c r="J484" s="65">
        <v>1639</v>
      </c>
      <c r="K484" s="66">
        <v>0.45400000000000001</v>
      </c>
      <c r="L484" s="65"/>
      <c r="M484" s="65"/>
      <c r="N484" s="65">
        <v>2.1591428192645505</v>
      </c>
      <c r="O484" s="65">
        <v>2.5909713831174606</v>
      </c>
      <c r="P484" s="65">
        <f t="shared" si="21"/>
        <v>632.58128232506863</v>
      </c>
      <c r="Q484" s="8">
        <f t="shared" si="22"/>
        <v>0.17522385733714532</v>
      </c>
      <c r="R484" s="8">
        <f t="shared" si="23"/>
        <v>3.1616490337003791</v>
      </c>
    </row>
    <row r="485" spans="1:18" x14ac:dyDescent="0.3">
      <c r="A485" s="64" t="s">
        <v>379</v>
      </c>
      <c r="B485" s="64" t="s">
        <v>125</v>
      </c>
      <c r="C485" s="65" t="s">
        <v>246</v>
      </c>
      <c r="D485" s="64" t="s">
        <v>111</v>
      </c>
      <c r="E485" s="65"/>
      <c r="F485" s="65">
        <v>1800</v>
      </c>
      <c r="G485" s="65" t="s">
        <v>6</v>
      </c>
      <c r="H485" s="65" t="s">
        <v>95</v>
      </c>
      <c r="I485" s="65">
        <v>1</v>
      </c>
      <c r="J485" s="65">
        <v>1639</v>
      </c>
      <c r="K485" s="66">
        <v>0.45400000000000001</v>
      </c>
      <c r="L485" s="65"/>
      <c r="M485" s="65"/>
      <c r="N485" s="65">
        <v>3.0784074451524948</v>
      </c>
      <c r="O485" s="65">
        <v>3.6940889341829934</v>
      </c>
      <c r="P485" s="65">
        <f t="shared" si="21"/>
        <v>443.68179250738342</v>
      </c>
      <c r="Q485" s="8">
        <f t="shared" si="22"/>
        <v>0.1228990444163222</v>
      </c>
      <c r="R485" s="8">
        <f t="shared" si="23"/>
        <v>4.5077351240793089</v>
      </c>
    </row>
    <row r="486" spans="1:18" x14ac:dyDescent="0.3">
      <c r="A486" s="64" t="s">
        <v>379</v>
      </c>
      <c r="B486" s="64" t="s">
        <v>125</v>
      </c>
      <c r="C486" s="65" t="s">
        <v>246</v>
      </c>
      <c r="D486" s="64" t="s">
        <v>111</v>
      </c>
      <c r="E486" s="65"/>
      <c r="F486" s="65">
        <v>1680</v>
      </c>
      <c r="G486" s="65" t="s">
        <v>71</v>
      </c>
      <c r="H486" s="65" t="s">
        <v>95</v>
      </c>
      <c r="I486" s="65">
        <v>1</v>
      </c>
      <c r="J486" s="65">
        <v>1466</v>
      </c>
      <c r="K486" s="66">
        <v>0.45400000000000001</v>
      </c>
      <c r="L486" s="65"/>
      <c r="M486" s="65"/>
      <c r="N486" s="66">
        <v>1.9899987289149683</v>
      </c>
      <c r="O486" s="65">
        <v>2.3879984746979619</v>
      </c>
      <c r="P486" s="65">
        <f t="shared" si="21"/>
        <v>613.90323969340989</v>
      </c>
      <c r="Q486" s="8">
        <f t="shared" si="22"/>
        <v>0.19011737436617196</v>
      </c>
      <c r="R486" s="8">
        <f t="shared" si="23"/>
        <v>3.2578423938580654</v>
      </c>
    </row>
    <row r="487" spans="1:18" x14ac:dyDescent="0.3">
      <c r="A487" s="64" t="s">
        <v>379</v>
      </c>
      <c r="B487" s="64" t="s">
        <v>125</v>
      </c>
      <c r="C487" s="65" t="s">
        <v>246</v>
      </c>
      <c r="D487" s="64" t="s">
        <v>111</v>
      </c>
      <c r="E487" s="65"/>
      <c r="F487" s="65">
        <v>1681</v>
      </c>
      <c r="G487" s="65" t="s">
        <v>71</v>
      </c>
      <c r="H487" s="65" t="s">
        <v>95</v>
      </c>
      <c r="I487" s="65">
        <v>1</v>
      </c>
      <c r="J487" s="65">
        <v>1466</v>
      </c>
      <c r="K487" s="66">
        <v>0.45400000000000001</v>
      </c>
      <c r="L487" s="65"/>
      <c r="M487" s="65"/>
      <c r="N487" s="66">
        <v>1.9485782420361355</v>
      </c>
      <c r="O487" s="65">
        <v>2.3382938904433623</v>
      </c>
      <c r="P487" s="65">
        <f t="shared" si="21"/>
        <v>626.95284198088234</v>
      </c>
      <c r="Q487" s="8">
        <f t="shared" si="22"/>
        <v>0.19415865638425689</v>
      </c>
      <c r="R487" s="8">
        <f t="shared" si="23"/>
        <v>3.1900325926921727</v>
      </c>
    </row>
    <row r="488" spans="1:18" x14ac:dyDescent="0.3">
      <c r="A488" s="64" t="s">
        <v>379</v>
      </c>
      <c r="B488" s="64" t="s">
        <v>125</v>
      </c>
      <c r="C488" s="65" t="s">
        <v>246</v>
      </c>
      <c r="D488" s="64" t="s">
        <v>111</v>
      </c>
      <c r="E488" s="65"/>
      <c r="F488" s="65">
        <v>1682</v>
      </c>
      <c r="G488" s="65" t="s">
        <v>71</v>
      </c>
      <c r="H488" s="65" t="s">
        <v>95</v>
      </c>
      <c r="I488" s="65">
        <v>1</v>
      </c>
      <c r="J488" s="65">
        <v>1466</v>
      </c>
      <c r="K488" s="66">
        <v>0.45400000000000001</v>
      </c>
      <c r="L488" s="65"/>
      <c r="M488" s="65"/>
      <c r="N488" s="66">
        <v>1.7321700731866929</v>
      </c>
      <c r="O488" s="65">
        <v>2.0786040878240315</v>
      </c>
      <c r="P488" s="65">
        <f t="shared" si="21"/>
        <v>705.28101459411118</v>
      </c>
      <c r="Q488" s="8">
        <f t="shared" si="22"/>
        <v>0.21841581215943145</v>
      </c>
      <c r="R488" s="8">
        <f t="shared" si="23"/>
        <v>2.8357490966221439</v>
      </c>
    </row>
    <row r="489" spans="1:18" x14ac:dyDescent="0.3">
      <c r="A489" s="64" t="s">
        <v>379</v>
      </c>
      <c r="B489" s="64" t="s">
        <v>125</v>
      </c>
      <c r="C489" s="65" t="s">
        <v>246</v>
      </c>
      <c r="D489" s="64" t="s">
        <v>111</v>
      </c>
      <c r="E489" s="65"/>
      <c r="F489" s="65">
        <v>1683</v>
      </c>
      <c r="G489" s="65" t="s">
        <v>71</v>
      </c>
      <c r="H489" s="65" t="s">
        <v>95</v>
      </c>
      <c r="I489" s="65">
        <v>1</v>
      </c>
      <c r="J489" s="65">
        <v>1466</v>
      </c>
      <c r="K489" s="66">
        <v>0.45400000000000001</v>
      </c>
      <c r="L489" s="65"/>
      <c r="M489" s="65"/>
      <c r="N489" s="66">
        <v>2.1400003658677846</v>
      </c>
      <c r="O489" s="65">
        <v>2.5680004390413416</v>
      </c>
      <c r="P489" s="65">
        <f t="shared" si="21"/>
        <v>570.8721765434243</v>
      </c>
      <c r="Q489" s="8">
        <f t="shared" si="22"/>
        <v>0.17679124703322965</v>
      </c>
      <c r="R489" s="8">
        <f t="shared" si="23"/>
        <v>3.5034112401655411</v>
      </c>
    </row>
    <row r="490" spans="1:18" x14ac:dyDescent="0.3">
      <c r="A490" s="64" t="s">
        <v>379</v>
      </c>
      <c r="B490" s="64" t="s">
        <v>125</v>
      </c>
      <c r="C490" s="65" t="s">
        <v>246</v>
      </c>
      <c r="D490" s="64" t="s">
        <v>111</v>
      </c>
      <c r="E490" s="65"/>
      <c r="F490" s="65">
        <v>1684</v>
      </c>
      <c r="G490" s="65" t="s">
        <v>71</v>
      </c>
      <c r="H490" s="65" t="s">
        <v>95</v>
      </c>
      <c r="I490" s="65">
        <v>1</v>
      </c>
      <c r="J490" s="65">
        <v>1466</v>
      </c>
      <c r="K490" s="66">
        <v>0.45400000000000001</v>
      </c>
      <c r="L490" s="65"/>
      <c r="M490" s="65"/>
      <c r="N490" s="66">
        <v>1.7200425003054498</v>
      </c>
      <c r="O490" s="65">
        <v>2.0640510003665398</v>
      </c>
      <c r="P490" s="65">
        <f t="shared" si="21"/>
        <v>710.25376782824833</v>
      </c>
      <c r="Q490" s="8">
        <f t="shared" si="22"/>
        <v>0.21995580531652439</v>
      </c>
      <c r="R490" s="8">
        <f t="shared" si="23"/>
        <v>2.8158949527510773</v>
      </c>
    </row>
    <row r="491" spans="1:18" x14ac:dyDescent="0.3">
      <c r="A491" s="64" t="s">
        <v>379</v>
      </c>
      <c r="B491" s="64" t="s">
        <v>125</v>
      </c>
      <c r="C491" s="65" t="s">
        <v>246</v>
      </c>
      <c r="D491" s="64" t="s">
        <v>111</v>
      </c>
      <c r="E491" s="65"/>
      <c r="F491" s="65">
        <v>1685</v>
      </c>
      <c r="G491" s="65" t="s">
        <v>71</v>
      </c>
      <c r="H491" s="65" t="s">
        <v>95</v>
      </c>
      <c r="I491" s="65">
        <v>1</v>
      </c>
      <c r="J491" s="65">
        <v>1466</v>
      </c>
      <c r="K491" s="66">
        <v>0.45400000000000001</v>
      </c>
      <c r="L491" s="65"/>
      <c r="M491" s="65"/>
      <c r="N491" s="66">
        <v>1.751455225829857</v>
      </c>
      <c r="O491" s="65">
        <v>2.1017462709958283</v>
      </c>
      <c r="P491" s="65">
        <f t="shared" si="21"/>
        <v>697.51521400601541</v>
      </c>
      <c r="Q491" s="8">
        <f t="shared" si="22"/>
        <v>0.21601085072219031</v>
      </c>
      <c r="R491" s="8">
        <f t="shared" si="23"/>
        <v>2.8673209699806663</v>
      </c>
    </row>
    <row r="492" spans="1:18" x14ac:dyDescent="0.3">
      <c r="A492" s="64" t="s">
        <v>379</v>
      </c>
      <c r="B492" s="64" t="s">
        <v>125</v>
      </c>
      <c r="C492" s="65" t="s">
        <v>246</v>
      </c>
      <c r="D492" s="64" t="s">
        <v>111</v>
      </c>
      <c r="E492" s="65"/>
      <c r="F492" s="65">
        <v>1686</v>
      </c>
      <c r="G492" s="65" t="s">
        <v>71</v>
      </c>
      <c r="H492" s="65" t="s">
        <v>95</v>
      </c>
      <c r="I492" s="65">
        <v>1</v>
      </c>
      <c r="J492" s="65">
        <v>1466</v>
      </c>
      <c r="K492" s="66">
        <v>0.45400000000000001</v>
      </c>
      <c r="L492" s="65"/>
      <c r="M492" s="65"/>
      <c r="N492" s="66">
        <v>1.5491602346246778</v>
      </c>
      <c r="O492" s="65">
        <v>1.8589922815496132</v>
      </c>
      <c r="P492" s="65">
        <f t="shared" si="21"/>
        <v>788.59929357962483</v>
      </c>
      <c r="Q492" s="8">
        <f t="shared" si="22"/>
        <v>0.24421833511947455</v>
      </c>
      <c r="R492" s="8">
        <f t="shared" si="23"/>
        <v>2.536142266779827</v>
      </c>
    </row>
    <row r="493" spans="1:18" x14ac:dyDescent="0.3">
      <c r="A493" s="64" t="s">
        <v>379</v>
      </c>
      <c r="B493" s="64" t="s">
        <v>125</v>
      </c>
      <c r="C493" s="65" t="s">
        <v>246</v>
      </c>
      <c r="D493" s="64" t="s">
        <v>111</v>
      </c>
      <c r="E493" s="65"/>
      <c r="F493" s="65">
        <v>1687</v>
      </c>
      <c r="G493" s="65" t="s">
        <v>71</v>
      </c>
      <c r="H493" s="65" t="s">
        <v>95</v>
      </c>
      <c r="I493" s="65">
        <v>1</v>
      </c>
      <c r="J493" s="65">
        <v>1466</v>
      </c>
      <c r="K493" s="66">
        <v>0.45400000000000001</v>
      </c>
      <c r="L493" s="65"/>
      <c r="M493" s="65"/>
      <c r="N493" s="66">
        <v>1.7899988904640762</v>
      </c>
      <c r="O493" s="65">
        <v>2.1479986685568915</v>
      </c>
      <c r="P493" s="65">
        <f t="shared" si="21"/>
        <v>682.49576755320595</v>
      </c>
      <c r="Q493" s="8">
        <f t="shared" si="22"/>
        <v>0.21135953510856445</v>
      </c>
      <c r="R493" s="8">
        <f t="shared" si="23"/>
        <v>2.9304211030789786</v>
      </c>
    </row>
    <row r="494" spans="1:18" x14ac:dyDescent="0.3">
      <c r="A494" s="64" t="s">
        <v>379</v>
      </c>
      <c r="B494" s="64" t="s">
        <v>125</v>
      </c>
      <c r="C494" s="65" t="s">
        <v>246</v>
      </c>
      <c r="D494" s="64" t="s">
        <v>111</v>
      </c>
      <c r="E494" s="65"/>
      <c r="F494" s="65">
        <v>1688</v>
      </c>
      <c r="G494" s="65" t="s">
        <v>71</v>
      </c>
      <c r="H494" s="65" t="s">
        <v>95</v>
      </c>
      <c r="I494" s="65">
        <v>1</v>
      </c>
      <c r="J494" s="65">
        <v>1466</v>
      </c>
      <c r="K494" s="66">
        <v>0.45400000000000001</v>
      </c>
      <c r="L494" s="65"/>
      <c r="M494" s="65"/>
      <c r="N494" s="66">
        <v>1.433607507440902</v>
      </c>
      <c r="O494" s="65">
        <v>1.7203290089290824</v>
      </c>
      <c r="P494" s="65">
        <f t="shared" si="21"/>
        <v>852.16257610664593</v>
      </c>
      <c r="Q494" s="8">
        <f t="shared" si="22"/>
        <v>0.26390300788023008</v>
      </c>
      <c r="R494" s="8">
        <f t="shared" si="23"/>
        <v>2.3469699985389938</v>
      </c>
    </row>
    <row r="495" spans="1:18" x14ac:dyDescent="0.3">
      <c r="A495" s="64" t="s">
        <v>379</v>
      </c>
      <c r="B495" s="64" t="s">
        <v>125</v>
      </c>
      <c r="C495" s="65" t="s">
        <v>246</v>
      </c>
      <c r="D495" s="64" t="s">
        <v>111</v>
      </c>
      <c r="E495" s="65"/>
      <c r="F495" s="65">
        <v>1689</v>
      </c>
      <c r="G495" s="65" t="s">
        <v>71</v>
      </c>
      <c r="H495" s="65" t="s">
        <v>95</v>
      </c>
      <c r="I495" s="65">
        <v>1</v>
      </c>
      <c r="J495" s="65">
        <v>1466</v>
      </c>
      <c r="K495" s="66">
        <v>0.45400000000000001</v>
      </c>
      <c r="L495" s="65"/>
      <c r="M495" s="65"/>
      <c r="N495" s="66">
        <v>1.4774594131920018</v>
      </c>
      <c r="O495" s="65">
        <v>1.7729512958304021</v>
      </c>
      <c r="P495" s="65">
        <f t="shared" si="21"/>
        <v>826.86986576998186</v>
      </c>
      <c r="Q495" s="8">
        <f t="shared" si="22"/>
        <v>0.25607020399697938</v>
      </c>
      <c r="R495" s="8">
        <f t="shared" si="23"/>
        <v>2.4187602944480249</v>
      </c>
    </row>
    <row r="496" spans="1:18" x14ac:dyDescent="0.3">
      <c r="A496" s="64" t="s">
        <v>379</v>
      </c>
      <c r="B496" s="64" t="s">
        <v>125</v>
      </c>
      <c r="C496" s="65" t="s">
        <v>246</v>
      </c>
      <c r="D496" s="64" t="s">
        <v>111</v>
      </c>
      <c r="E496" s="65"/>
      <c r="F496" s="65">
        <v>1690</v>
      </c>
      <c r="G496" s="65" t="s">
        <v>71</v>
      </c>
      <c r="H496" s="65" t="s">
        <v>95</v>
      </c>
      <c r="I496" s="65">
        <v>1</v>
      </c>
      <c r="J496" s="65">
        <v>1466</v>
      </c>
      <c r="K496" s="66">
        <v>0.45400000000000001</v>
      </c>
      <c r="L496" s="65"/>
      <c r="M496" s="65"/>
      <c r="N496" s="66">
        <v>1.3306333075627605</v>
      </c>
      <c r="O496" s="65">
        <v>1.5967599690753127</v>
      </c>
      <c r="P496" s="65">
        <f t="shared" si="21"/>
        <v>918.10918885257615</v>
      </c>
      <c r="Q496" s="8">
        <f t="shared" si="22"/>
        <v>0.28432576516989744</v>
      </c>
      <c r="R496" s="8">
        <f t="shared" si="23"/>
        <v>2.1783901351641375</v>
      </c>
    </row>
    <row r="497" spans="1:18" x14ac:dyDescent="0.3">
      <c r="A497" s="64" t="s">
        <v>379</v>
      </c>
      <c r="B497" s="64" t="s">
        <v>125</v>
      </c>
      <c r="C497" s="65" t="s">
        <v>246</v>
      </c>
      <c r="D497" s="64" t="s">
        <v>111</v>
      </c>
      <c r="E497" s="65"/>
      <c r="F497" s="65">
        <v>1691</v>
      </c>
      <c r="G497" s="65" t="s">
        <v>71</v>
      </c>
      <c r="H497" s="65" t="s">
        <v>95</v>
      </c>
      <c r="I497" s="65">
        <v>1</v>
      </c>
      <c r="J497" s="65">
        <v>1466</v>
      </c>
      <c r="K497" s="66">
        <v>0.45400000000000001</v>
      </c>
      <c r="L497" s="65"/>
      <c r="M497" s="65"/>
      <c r="N497" s="66">
        <v>1.3955421810285173</v>
      </c>
      <c r="O497" s="65">
        <v>1.6746506172342208</v>
      </c>
      <c r="P497" s="65">
        <f t="shared" si="21"/>
        <v>875.40647876819878</v>
      </c>
      <c r="Q497" s="8">
        <f t="shared" si="22"/>
        <v>0.27110132425700018</v>
      </c>
      <c r="R497" s="8">
        <f t="shared" si="23"/>
        <v>2.2846529566633302</v>
      </c>
    </row>
    <row r="498" spans="1:18" x14ac:dyDescent="0.3">
      <c r="A498" s="64" t="s">
        <v>379</v>
      </c>
      <c r="B498" s="64" t="s">
        <v>125</v>
      </c>
      <c r="C498" s="65" t="s">
        <v>246</v>
      </c>
      <c r="D498" s="64" t="s">
        <v>111</v>
      </c>
      <c r="E498" s="65"/>
      <c r="F498" s="65">
        <v>1692</v>
      </c>
      <c r="G498" s="65" t="s">
        <v>71</v>
      </c>
      <c r="H498" s="65" t="s">
        <v>95</v>
      </c>
      <c r="I498" s="65">
        <v>1</v>
      </c>
      <c r="J498" s="65">
        <v>1466</v>
      </c>
      <c r="K498" s="66">
        <v>0.45400000000000001</v>
      </c>
      <c r="L498" s="65"/>
      <c r="M498" s="65"/>
      <c r="N498" s="66">
        <v>1.7417232557593256</v>
      </c>
      <c r="O498" s="65">
        <v>2.0900679069111905</v>
      </c>
      <c r="P498" s="65">
        <f t="shared" si="21"/>
        <v>701.41261685919574</v>
      </c>
      <c r="Q498" s="8">
        <f t="shared" si="22"/>
        <v>0.21721782268354356</v>
      </c>
      <c r="R498" s="8">
        <f t="shared" si="23"/>
        <v>2.8513886860998503</v>
      </c>
    </row>
    <row r="499" spans="1:18" x14ac:dyDescent="0.3">
      <c r="A499" s="64" t="s">
        <v>379</v>
      </c>
      <c r="B499" s="64" t="s">
        <v>125</v>
      </c>
      <c r="C499" s="65" t="s">
        <v>246</v>
      </c>
      <c r="D499" s="64" t="s">
        <v>111</v>
      </c>
      <c r="E499" s="65"/>
      <c r="F499" s="65">
        <v>1693</v>
      </c>
      <c r="G499" s="65" t="s">
        <v>71</v>
      </c>
      <c r="H499" s="65" t="s">
        <v>95</v>
      </c>
      <c r="I499" s="65">
        <v>1</v>
      </c>
      <c r="J499" s="65">
        <v>1466</v>
      </c>
      <c r="K499" s="66">
        <v>0.45400000000000001</v>
      </c>
      <c r="L499" s="65"/>
      <c r="M499" s="65"/>
      <c r="N499" s="66">
        <v>2.5011184204128685</v>
      </c>
      <c r="O499" s="65">
        <v>3.0013421044954423</v>
      </c>
      <c r="P499" s="65">
        <f t="shared" si="21"/>
        <v>488.44815051380164</v>
      </c>
      <c r="Q499" s="8">
        <f t="shared" si="22"/>
        <v>0.15126566189172302</v>
      </c>
      <c r="R499" s="8">
        <f t="shared" si="23"/>
        <v>4.0946004154098805</v>
      </c>
    </row>
    <row r="500" spans="1:18" x14ac:dyDescent="0.3">
      <c r="A500" s="64" t="s">
        <v>379</v>
      </c>
      <c r="B500" s="64" t="s">
        <v>125</v>
      </c>
      <c r="C500" s="65" t="s">
        <v>246</v>
      </c>
      <c r="D500" s="64" t="s">
        <v>111</v>
      </c>
      <c r="E500" s="65"/>
      <c r="F500" s="65">
        <v>1694</v>
      </c>
      <c r="G500" s="65" t="s">
        <v>71</v>
      </c>
      <c r="H500" s="65" t="s">
        <v>95</v>
      </c>
      <c r="I500" s="65">
        <v>1</v>
      </c>
      <c r="J500" s="65">
        <v>1466</v>
      </c>
      <c r="K500" s="66">
        <v>0.45400000000000001</v>
      </c>
      <c r="L500" s="65"/>
      <c r="M500" s="65"/>
      <c r="N500" s="66">
        <v>2.6612661346074091</v>
      </c>
      <c r="O500" s="65">
        <v>3.193519361528891</v>
      </c>
      <c r="P500" s="65">
        <f t="shared" si="21"/>
        <v>459.05467731316821</v>
      </c>
      <c r="Q500" s="8">
        <f t="shared" si="22"/>
        <v>0.14216290825387337</v>
      </c>
      <c r="R500" s="8">
        <f t="shared" si="23"/>
        <v>4.3567794836683369</v>
      </c>
    </row>
    <row r="501" spans="1:18" x14ac:dyDescent="0.3">
      <c r="A501" s="64" t="s">
        <v>379</v>
      </c>
      <c r="B501" s="64" t="s">
        <v>125</v>
      </c>
      <c r="C501" s="65" t="s">
        <v>246</v>
      </c>
      <c r="D501" s="64" t="s">
        <v>111</v>
      </c>
      <c r="E501" s="65"/>
      <c r="F501" s="65">
        <v>1695</v>
      </c>
      <c r="G501" s="65" t="s">
        <v>71</v>
      </c>
      <c r="H501" s="65" t="s">
        <v>95</v>
      </c>
      <c r="I501" s="65">
        <v>1</v>
      </c>
      <c r="J501" s="65">
        <v>1466</v>
      </c>
      <c r="K501" s="66">
        <v>0.45400000000000001</v>
      </c>
      <c r="L501" s="65"/>
      <c r="M501" s="65"/>
      <c r="N501" s="66">
        <v>1.9738047001054575</v>
      </c>
      <c r="O501" s="65">
        <v>2.3685656401265489</v>
      </c>
      <c r="P501" s="65">
        <f t="shared" si="21"/>
        <v>618.93999269603262</v>
      </c>
      <c r="Q501" s="8">
        <f t="shared" si="22"/>
        <v>0.1916771873697127</v>
      </c>
      <c r="R501" s="8">
        <f t="shared" si="23"/>
        <v>3.2313310233650054</v>
      </c>
    </row>
    <row r="502" spans="1:18" x14ac:dyDescent="0.3">
      <c r="A502" s="64" t="s">
        <v>379</v>
      </c>
      <c r="B502" s="64" t="s">
        <v>125</v>
      </c>
      <c r="C502" s="65" t="s">
        <v>246</v>
      </c>
      <c r="D502" s="64" t="s">
        <v>111</v>
      </c>
      <c r="E502" s="65"/>
      <c r="F502" s="65">
        <v>1696</v>
      </c>
      <c r="G502" s="65" t="s">
        <v>71</v>
      </c>
      <c r="H502" s="65" t="s">
        <v>95</v>
      </c>
      <c r="I502" s="65">
        <v>1</v>
      </c>
      <c r="J502" s="65">
        <v>1466</v>
      </c>
      <c r="K502" s="66">
        <v>0.45400000000000001</v>
      </c>
      <c r="L502" s="65"/>
      <c r="M502" s="65"/>
      <c r="N502" s="66">
        <v>2.5291847054621348</v>
      </c>
      <c r="O502" s="65">
        <v>3.0350216465545619</v>
      </c>
      <c r="P502" s="65">
        <f t="shared" si="21"/>
        <v>483.02785637929225</v>
      </c>
      <c r="Q502" s="8">
        <f t="shared" si="22"/>
        <v>0.14958707148444658</v>
      </c>
      <c r="R502" s="8">
        <f t="shared" si="23"/>
        <v>4.1405479489148185</v>
      </c>
    </row>
    <row r="503" spans="1:18" x14ac:dyDescent="0.3">
      <c r="A503" s="64" t="s">
        <v>379</v>
      </c>
      <c r="B503" s="64" t="s">
        <v>125</v>
      </c>
      <c r="C503" s="65" t="s">
        <v>246</v>
      </c>
      <c r="D503" s="64" t="s">
        <v>111</v>
      </c>
      <c r="E503" s="65"/>
      <c r="F503" s="65">
        <v>1697</v>
      </c>
      <c r="G503" s="65" t="s">
        <v>71</v>
      </c>
      <c r="H503" s="65" t="s">
        <v>95</v>
      </c>
      <c r="I503" s="65">
        <v>1</v>
      </c>
      <c r="J503" s="65">
        <v>1466</v>
      </c>
      <c r="K503" s="66">
        <v>0.45400000000000001</v>
      </c>
      <c r="L503" s="65"/>
      <c r="M503" s="65"/>
      <c r="N503" s="66">
        <v>2.5299461046433067</v>
      </c>
      <c r="O503" s="65">
        <v>3.0359353255719679</v>
      </c>
      <c r="P503" s="65">
        <f t="shared" si="21"/>
        <v>482.88248687373033</v>
      </c>
      <c r="Q503" s="8">
        <f t="shared" si="22"/>
        <v>0.14954205255161909</v>
      </c>
      <c r="R503" s="8">
        <f t="shared" si="23"/>
        <v>4.1417944414351542</v>
      </c>
    </row>
    <row r="504" spans="1:18" x14ac:dyDescent="0.3">
      <c r="A504" s="64" t="s">
        <v>379</v>
      </c>
      <c r="B504" s="64" t="s">
        <v>125</v>
      </c>
      <c r="C504" s="65" t="s">
        <v>246</v>
      </c>
      <c r="D504" s="64" t="s">
        <v>111</v>
      </c>
      <c r="E504" s="65"/>
      <c r="F504" s="65">
        <v>1698</v>
      </c>
      <c r="G504" s="65" t="s">
        <v>71</v>
      </c>
      <c r="H504" s="65" t="s">
        <v>95</v>
      </c>
      <c r="I504" s="65">
        <v>1</v>
      </c>
      <c r="J504" s="65">
        <v>1466</v>
      </c>
      <c r="K504" s="66">
        <v>0.45400000000000001</v>
      </c>
      <c r="L504" s="65"/>
      <c r="M504" s="65"/>
      <c r="N504" s="66">
        <v>2.8568767995350686</v>
      </c>
      <c r="O504" s="65">
        <v>3.4282521594420823</v>
      </c>
      <c r="P504" s="65">
        <f t="shared" si="21"/>
        <v>427.62315367098859</v>
      </c>
      <c r="Q504" s="8">
        <f t="shared" si="22"/>
        <v>0.13242899847655445</v>
      </c>
      <c r="R504" s="8">
        <f t="shared" si="23"/>
        <v>4.6770152243411767</v>
      </c>
    </row>
    <row r="505" spans="1:18" x14ac:dyDescent="0.3">
      <c r="A505" s="64" t="s">
        <v>379</v>
      </c>
      <c r="B505" s="64" t="s">
        <v>125</v>
      </c>
      <c r="C505" s="65" t="s">
        <v>246</v>
      </c>
      <c r="D505" s="64" t="s">
        <v>111</v>
      </c>
      <c r="E505" s="65"/>
      <c r="F505" s="65">
        <v>1699</v>
      </c>
      <c r="G505" s="65" t="s">
        <v>71</v>
      </c>
      <c r="H505" s="65" t="s">
        <v>95</v>
      </c>
      <c r="I505" s="65">
        <v>1</v>
      </c>
      <c r="J505" s="65">
        <v>1466</v>
      </c>
      <c r="K505" s="66">
        <v>0.45400000000000001</v>
      </c>
      <c r="L505" s="65"/>
      <c r="M505" s="65"/>
      <c r="N505" s="66">
        <v>2.7328116838049921</v>
      </c>
      <c r="O505" s="65">
        <v>3.2793740205659905</v>
      </c>
      <c r="P505" s="65">
        <f t="shared" si="21"/>
        <v>447.03653526747814</v>
      </c>
      <c r="Q505" s="8">
        <f t="shared" si="22"/>
        <v>0.13844105526018766</v>
      </c>
      <c r="R505" s="8">
        <f t="shared" si="23"/>
        <v>4.4739072586166309</v>
      </c>
    </row>
    <row r="506" spans="1:18" x14ac:dyDescent="0.3">
      <c r="A506" s="64" t="s">
        <v>379</v>
      </c>
      <c r="B506" s="64" t="s">
        <v>125</v>
      </c>
      <c r="C506" s="65" t="s">
        <v>246</v>
      </c>
      <c r="D506" s="64" t="s">
        <v>111</v>
      </c>
      <c r="E506" s="65"/>
      <c r="F506" s="65">
        <v>1700</v>
      </c>
      <c r="G506" s="65" t="s">
        <v>71</v>
      </c>
      <c r="H506" s="65" t="s">
        <v>95</v>
      </c>
      <c r="I506" s="65">
        <v>1</v>
      </c>
      <c r="J506" s="65">
        <v>1466</v>
      </c>
      <c r="K506" s="66">
        <v>0.45400000000000001</v>
      </c>
      <c r="L506" s="65"/>
      <c r="M506" s="65"/>
      <c r="N506" s="66">
        <v>1.6668439698202691</v>
      </c>
      <c r="O506" s="65">
        <v>2.0002127637843228</v>
      </c>
      <c r="P506" s="65">
        <f t="shared" si="21"/>
        <v>732.9220303676027</v>
      </c>
      <c r="Q506" s="8">
        <f t="shared" si="22"/>
        <v>0.22697585387918939</v>
      </c>
      <c r="R506" s="8">
        <f t="shared" si="23"/>
        <v>2.7288032248080802</v>
      </c>
    </row>
    <row r="507" spans="1:18" x14ac:dyDescent="0.3">
      <c r="A507" s="64" t="s">
        <v>379</v>
      </c>
      <c r="B507" s="64" t="s">
        <v>125</v>
      </c>
      <c r="C507" s="65" t="s">
        <v>246</v>
      </c>
      <c r="D507" s="64" t="s">
        <v>111</v>
      </c>
      <c r="E507" s="65"/>
      <c r="F507" s="65">
        <v>1701</v>
      </c>
      <c r="G507" s="65" t="s">
        <v>71</v>
      </c>
      <c r="H507" s="65" t="s">
        <v>95</v>
      </c>
      <c r="I507" s="65">
        <v>1</v>
      </c>
      <c r="J507" s="65">
        <v>1466</v>
      </c>
      <c r="K507" s="66">
        <v>0.45400000000000001</v>
      </c>
      <c r="L507" s="65"/>
      <c r="M507" s="65"/>
      <c r="N507" s="66">
        <v>1.5670502021972743</v>
      </c>
      <c r="O507" s="65">
        <v>1.8804602426367292</v>
      </c>
      <c r="P507" s="65">
        <f t="shared" si="21"/>
        <v>779.59638112019616</v>
      </c>
      <c r="Q507" s="8">
        <f t="shared" si="22"/>
        <v>0.24143025718183428</v>
      </c>
      <c r="R507" s="8">
        <f t="shared" si="23"/>
        <v>2.5654300718099989</v>
      </c>
    </row>
    <row r="508" spans="1:18" x14ac:dyDescent="0.3">
      <c r="A508" s="64" t="s">
        <v>379</v>
      </c>
      <c r="B508" s="64" t="s">
        <v>125</v>
      </c>
      <c r="C508" s="65" t="s">
        <v>246</v>
      </c>
      <c r="D508" s="64" t="s">
        <v>111</v>
      </c>
      <c r="E508" s="65"/>
      <c r="F508" s="65">
        <v>1702</v>
      </c>
      <c r="G508" s="65" t="s">
        <v>71</v>
      </c>
      <c r="H508" s="65" t="s">
        <v>95</v>
      </c>
      <c r="I508" s="65">
        <v>1</v>
      </c>
      <c r="J508" s="65">
        <v>1466</v>
      </c>
      <c r="K508" s="66">
        <v>0.45400000000000001</v>
      </c>
      <c r="L508" s="65"/>
      <c r="M508" s="65"/>
      <c r="N508" s="66">
        <v>1.2925293046671271</v>
      </c>
      <c r="O508" s="65">
        <v>1.5510351656005525</v>
      </c>
      <c r="P508" s="65">
        <f t="shared" si="21"/>
        <v>945.1752175021594</v>
      </c>
      <c r="Q508" s="8">
        <f t="shared" si="22"/>
        <v>0.292707741300123</v>
      </c>
      <c r="R508" s="8">
        <f t="shared" si="23"/>
        <v>2.1160097757169885</v>
      </c>
    </row>
    <row r="509" spans="1:18" x14ac:dyDescent="0.3">
      <c r="A509" s="64" t="s">
        <v>379</v>
      </c>
      <c r="B509" s="64" t="s">
        <v>125</v>
      </c>
      <c r="C509" s="65" t="s">
        <v>246</v>
      </c>
      <c r="D509" s="64" t="s">
        <v>111</v>
      </c>
      <c r="E509" s="65"/>
      <c r="F509" s="65">
        <v>1703</v>
      </c>
      <c r="G509" s="65" t="s">
        <v>71</v>
      </c>
      <c r="H509" s="65" t="s">
        <v>95</v>
      </c>
      <c r="I509" s="65">
        <v>1</v>
      </c>
      <c r="J509" s="65">
        <v>1466</v>
      </c>
      <c r="K509" s="66">
        <v>0.45400000000000001</v>
      </c>
      <c r="L509" s="65"/>
      <c r="M509" s="65"/>
      <c r="N509" s="66">
        <v>1.0049873958604434</v>
      </c>
      <c r="O509" s="65">
        <v>1.2059848750325319</v>
      </c>
      <c r="P509" s="65">
        <f t="shared" si="21"/>
        <v>1215.603968466399</v>
      </c>
      <c r="Q509" s="8">
        <f t="shared" si="22"/>
        <v>0.37645579923857103</v>
      </c>
      <c r="R509" s="8">
        <f t="shared" si="23"/>
        <v>1.6452726808083655</v>
      </c>
    </row>
    <row r="510" spans="1:18" x14ac:dyDescent="0.3">
      <c r="A510" s="64" t="s">
        <v>379</v>
      </c>
      <c r="B510" s="64" t="s">
        <v>125</v>
      </c>
      <c r="C510" s="65" t="s">
        <v>246</v>
      </c>
      <c r="D510" s="64" t="s">
        <v>111</v>
      </c>
      <c r="E510" s="65"/>
      <c r="F510" s="65">
        <v>1704</v>
      </c>
      <c r="G510" s="65" t="s">
        <v>71</v>
      </c>
      <c r="H510" s="65" t="s">
        <v>95</v>
      </c>
      <c r="I510" s="65">
        <v>1</v>
      </c>
      <c r="J510" s="65">
        <v>1466</v>
      </c>
      <c r="K510" s="66">
        <v>0.45400000000000001</v>
      </c>
      <c r="L510" s="65"/>
      <c r="M510" s="65"/>
      <c r="N510" s="66">
        <v>1.578080129049791</v>
      </c>
      <c r="O510" s="65">
        <v>1.8936961548597491</v>
      </c>
      <c r="P510" s="65">
        <f t="shared" si="21"/>
        <v>774.1474239348471</v>
      </c>
      <c r="Q510" s="8">
        <f t="shared" si="22"/>
        <v>0.23974279022266071</v>
      </c>
      <c r="R510" s="8">
        <f t="shared" si="23"/>
        <v>2.5834872508318543</v>
      </c>
    </row>
    <row r="511" spans="1:18" x14ac:dyDescent="0.3">
      <c r="A511" s="64" t="s">
        <v>379</v>
      </c>
      <c r="B511" s="64" t="s">
        <v>125</v>
      </c>
      <c r="C511" s="65" t="s">
        <v>246</v>
      </c>
      <c r="D511" s="64" t="s">
        <v>111</v>
      </c>
      <c r="E511" s="65"/>
      <c r="F511" s="65">
        <v>1705</v>
      </c>
      <c r="G511" s="65" t="s">
        <v>71</v>
      </c>
      <c r="H511" s="65" t="s">
        <v>95</v>
      </c>
      <c r="I511" s="65">
        <v>1</v>
      </c>
      <c r="J511" s="65">
        <v>1466</v>
      </c>
      <c r="K511" s="66">
        <v>0.45400000000000001</v>
      </c>
      <c r="L511" s="65"/>
      <c r="M511" s="65"/>
      <c r="N511" s="66">
        <v>1.3384389872356985</v>
      </c>
      <c r="O511" s="65">
        <v>1.6061267846828382</v>
      </c>
      <c r="P511" s="65">
        <f t="shared" si="21"/>
        <v>912.75484225829098</v>
      </c>
      <c r="Q511" s="8">
        <f t="shared" si="22"/>
        <v>0.28266759780713785</v>
      </c>
      <c r="R511" s="8">
        <f t="shared" si="23"/>
        <v>2.1911688740557138</v>
      </c>
    </row>
    <row r="512" spans="1:18" x14ac:dyDescent="0.3">
      <c r="A512" s="64" t="s">
        <v>379</v>
      </c>
      <c r="B512" s="64" t="s">
        <v>125</v>
      </c>
      <c r="C512" s="65" t="s">
        <v>246</v>
      </c>
      <c r="D512" s="64" t="s">
        <v>111</v>
      </c>
      <c r="E512" s="65"/>
      <c r="F512" s="65">
        <v>1706</v>
      </c>
      <c r="G512" s="65" t="s">
        <v>71</v>
      </c>
      <c r="H512" s="65" t="s">
        <v>95</v>
      </c>
      <c r="I512" s="65">
        <v>1</v>
      </c>
      <c r="J512" s="65">
        <v>1466</v>
      </c>
      <c r="K512" s="66">
        <v>0.45400000000000001</v>
      </c>
      <c r="L512" s="65"/>
      <c r="M512" s="65"/>
      <c r="N512" s="66">
        <v>0.99070645443464855</v>
      </c>
      <c r="O512" s="65">
        <v>1.1888477453215782</v>
      </c>
      <c r="P512" s="65">
        <f t="shared" si="21"/>
        <v>1233.1267866462188</v>
      </c>
      <c r="Q512" s="8">
        <f t="shared" si="22"/>
        <v>0.38188237458211688</v>
      </c>
      <c r="R512" s="8">
        <f t="shared" si="23"/>
        <v>1.6218932405478557</v>
      </c>
    </row>
    <row r="513" spans="1:18" x14ac:dyDescent="0.3">
      <c r="A513" s="64" t="s">
        <v>379</v>
      </c>
      <c r="B513" s="64" t="s">
        <v>125</v>
      </c>
      <c r="C513" s="65" t="s">
        <v>246</v>
      </c>
      <c r="D513" s="64" t="s">
        <v>111</v>
      </c>
      <c r="E513" s="65"/>
      <c r="F513" s="65">
        <v>1707</v>
      </c>
      <c r="G513" s="65" t="s">
        <v>71</v>
      </c>
      <c r="H513" s="65" t="s">
        <v>95</v>
      </c>
      <c r="I513" s="65">
        <v>1</v>
      </c>
      <c r="J513" s="65">
        <v>1466</v>
      </c>
      <c r="K513" s="66">
        <v>0.45400000000000001</v>
      </c>
      <c r="L513" s="65"/>
      <c r="M513" s="65"/>
      <c r="N513" s="66">
        <v>0.97518800590862031</v>
      </c>
      <c r="O513" s="65">
        <v>1.1702256070903443</v>
      </c>
      <c r="P513" s="65">
        <f t="shared" si="21"/>
        <v>1252.7498895235003</v>
      </c>
      <c r="Q513" s="8">
        <f t="shared" si="22"/>
        <v>0.38795937915666384</v>
      </c>
      <c r="R513" s="8">
        <f t="shared" si="23"/>
        <v>1.5964878677903742</v>
      </c>
    </row>
    <row r="514" spans="1:18" x14ac:dyDescent="0.3">
      <c r="A514" s="64" t="s">
        <v>379</v>
      </c>
      <c r="B514" s="64" t="s">
        <v>125</v>
      </c>
      <c r="C514" s="65" t="s">
        <v>246</v>
      </c>
      <c r="D514" s="64" t="s">
        <v>111</v>
      </c>
      <c r="E514" s="65"/>
      <c r="F514" s="65">
        <v>1708</v>
      </c>
      <c r="G514" s="65" t="s">
        <v>71</v>
      </c>
      <c r="H514" s="65" t="s">
        <v>95</v>
      </c>
      <c r="I514" s="65">
        <v>1</v>
      </c>
      <c r="J514" s="65">
        <v>1466</v>
      </c>
      <c r="K514" s="66">
        <v>0.45400000000000001</v>
      </c>
      <c r="L514" s="65"/>
      <c r="M514" s="65"/>
      <c r="N514" s="66">
        <v>1.3638260200460142</v>
      </c>
      <c r="O514" s="65">
        <v>1.636591224055217</v>
      </c>
      <c r="P514" s="65">
        <f t="shared" si="21"/>
        <v>895.76430476480334</v>
      </c>
      <c r="Q514" s="8">
        <f t="shared" si="22"/>
        <v>0.27740586245785864</v>
      </c>
      <c r="R514" s="8">
        <f t="shared" si="23"/>
        <v>2.2327301828856982</v>
      </c>
    </row>
    <row r="515" spans="1:18" x14ac:dyDescent="0.3">
      <c r="A515" s="64" t="s">
        <v>379</v>
      </c>
      <c r="B515" s="64" t="s">
        <v>125</v>
      </c>
      <c r="C515" s="65" t="s">
        <v>246</v>
      </c>
      <c r="D515" s="64" t="s">
        <v>111</v>
      </c>
      <c r="E515" s="65"/>
      <c r="F515" s="65">
        <v>1709</v>
      </c>
      <c r="G515" s="65" t="s">
        <v>71</v>
      </c>
      <c r="H515" s="65" t="s">
        <v>95</v>
      </c>
      <c r="I515" s="65">
        <v>1</v>
      </c>
      <c r="J515" s="65">
        <v>1466</v>
      </c>
      <c r="K515" s="66">
        <v>0.45400000000000001</v>
      </c>
      <c r="L515" s="65"/>
      <c r="M515" s="65"/>
      <c r="N515" s="66">
        <v>2.9139396581742147</v>
      </c>
      <c r="O515" s="65">
        <v>3.4967275898090575</v>
      </c>
      <c r="P515" s="65">
        <f t="shared" ref="P515:P578" si="24">SUM(J515/O515)</f>
        <v>419.24913003590666</v>
      </c>
      <c r="Q515" s="8">
        <f t="shared" ref="Q515:Q578" si="25">SUM(K515/O515)</f>
        <v>0.12983567874236127</v>
      </c>
      <c r="R515" s="8">
        <f t="shared" ref="R515:R578" si="26">SUM(O515/J515)*2000</f>
        <v>4.7704332739550583</v>
      </c>
    </row>
    <row r="516" spans="1:18" x14ac:dyDescent="0.3">
      <c r="A516" s="64" t="s">
        <v>379</v>
      </c>
      <c r="B516" s="64" t="s">
        <v>125</v>
      </c>
      <c r="C516" s="65" t="s">
        <v>246</v>
      </c>
      <c r="D516" s="64" t="s">
        <v>111</v>
      </c>
      <c r="E516" s="65"/>
      <c r="F516" s="65">
        <v>1710</v>
      </c>
      <c r="G516" s="65" t="s">
        <v>71</v>
      </c>
      <c r="H516" s="65" t="s">
        <v>95</v>
      </c>
      <c r="I516" s="65">
        <v>1</v>
      </c>
      <c r="J516" s="65">
        <v>1466</v>
      </c>
      <c r="K516" s="66">
        <v>0.45400000000000001</v>
      </c>
      <c r="L516" s="65"/>
      <c r="M516" s="65"/>
      <c r="N516" s="66">
        <v>3.3207478048837737</v>
      </c>
      <c r="O516" s="65">
        <v>3.9848973658605282</v>
      </c>
      <c r="P516" s="65">
        <f t="shared" si="24"/>
        <v>367.88902333082325</v>
      </c>
      <c r="Q516" s="8">
        <f t="shared" si="25"/>
        <v>0.11393016138621676</v>
      </c>
      <c r="R516" s="8">
        <f t="shared" si="26"/>
        <v>5.4364220543799835</v>
      </c>
    </row>
    <row r="517" spans="1:18" x14ac:dyDescent="0.3">
      <c r="A517" s="64" t="s">
        <v>379</v>
      </c>
      <c r="B517" s="64" t="s">
        <v>125</v>
      </c>
      <c r="C517" s="65" t="s">
        <v>246</v>
      </c>
      <c r="D517" s="64" t="s">
        <v>111</v>
      </c>
      <c r="E517" s="65"/>
      <c r="F517" s="65">
        <v>1711</v>
      </c>
      <c r="G517" s="65" t="s">
        <v>71</v>
      </c>
      <c r="H517" s="65" t="s">
        <v>95</v>
      </c>
      <c r="I517" s="65">
        <v>1</v>
      </c>
      <c r="J517" s="65">
        <v>1466</v>
      </c>
      <c r="K517" s="66">
        <v>0.45400000000000001</v>
      </c>
      <c r="L517" s="65"/>
      <c r="M517" s="65"/>
      <c r="N517" s="66">
        <v>2.4644976657171647</v>
      </c>
      <c r="O517" s="65">
        <v>2.9573971988605976</v>
      </c>
      <c r="P517" s="65">
        <f t="shared" si="24"/>
        <v>495.70615694260101</v>
      </c>
      <c r="Q517" s="8">
        <f t="shared" si="25"/>
        <v>0.15351336647472091</v>
      </c>
      <c r="R517" s="8">
        <f t="shared" si="26"/>
        <v>4.0346482931249623</v>
      </c>
    </row>
    <row r="518" spans="1:18" x14ac:dyDescent="0.3">
      <c r="A518" s="64" t="s">
        <v>379</v>
      </c>
      <c r="B518" s="64" t="s">
        <v>125</v>
      </c>
      <c r="C518" s="65" t="s">
        <v>246</v>
      </c>
      <c r="D518" s="64" t="s">
        <v>111</v>
      </c>
      <c r="E518" s="65"/>
      <c r="F518" s="65">
        <v>1712</v>
      </c>
      <c r="G518" s="65" t="s">
        <v>71</v>
      </c>
      <c r="H518" s="65" t="s">
        <v>95</v>
      </c>
      <c r="I518" s="65">
        <v>1</v>
      </c>
      <c r="J518" s="65">
        <v>1466</v>
      </c>
      <c r="K518" s="66">
        <v>0.45400000000000001</v>
      </c>
      <c r="L518" s="65"/>
      <c r="M518" s="65"/>
      <c r="N518" s="66">
        <v>1.5198292606057315</v>
      </c>
      <c r="O518" s="65">
        <v>1.8237951127268777</v>
      </c>
      <c r="P518" s="65">
        <f t="shared" si="24"/>
        <v>803.81836192558148</v>
      </c>
      <c r="Q518" s="8">
        <f t="shared" si="25"/>
        <v>0.24893147088281992</v>
      </c>
      <c r="R518" s="8">
        <f t="shared" si="26"/>
        <v>2.4881243011280736</v>
      </c>
    </row>
    <row r="519" spans="1:18" x14ac:dyDescent="0.3">
      <c r="A519" s="64" t="s">
        <v>379</v>
      </c>
      <c r="B519" s="64" t="s">
        <v>125</v>
      </c>
      <c r="C519" s="65" t="s">
        <v>246</v>
      </c>
      <c r="D519" s="64" t="s">
        <v>111</v>
      </c>
      <c r="E519" s="65"/>
      <c r="F519" s="65">
        <v>1713</v>
      </c>
      <c r="G519" s="65" t="s">
        <v>71</v>
      </c>
      <c r="H519" s="65" t="s">
        <v>95</v>
      </c>
      <c r="I519" s="65">
        <v>1</v>
      </c>
      <c r="J519" s="65">
        <v>1466</v>
      </c>
      <c r="K519" s="66">
        <v>0.45400000000000001</v>
      </c>
      <c r="L519" s="65"/>
      <c r="M519" s="65"/>
      <c r="N519" s="66">
        <v>1.5252845762081566</v>
      </c>
      <c r="O519" s="65">
        <v>1.8303414914497877</v>
      </c>
      <c r="P519" s="65">
        <f t="shared" si="24"/>
        <v>800.94343424341105</v>
      </c>
      <c r="Q519" s="8">
        <f t="shared" si="25"/>
        <v>0.24804114539325281</v>
      </c>
      <c r="R519" s="8">
        <f t="shared" si="26"/>
        <v>2.4970552407227666</v>
      </c>
    </row>
    <row r="520" spans="1:18" x14ac:dyDescent="0.3">
      <c r="A520" s="64" t="s">
        <v>379</v>
      </c>
      <c r="B520" s="64" t="s">
        <v>125</v>
      </c>
      <c r="C520" s="65" t="s">
        <v>246</v>
      </c>
      <c r="D520" s="64" t="s">
        <v>111</v>
      </c>
      <c r="E520" s="65"/>
      <c r="F520" s="65">
        <v>1714</v>
      </c>
      <c r="G520" s="65" t="s">
        <v>71</v>
      </c>
      <c r="H520" s="65" t="s">
        <v>95</v>
      </c>
      <c r="I520" s="65">
        <v>1</v>
      </c>
      <c r="J520" s="65">
        <v>1466</v>
      </c>
      <c r="K520" s="66">
        <v>0.45400000000000001</v>
      </c>
      <c r="L520" s="65"/>
      <c r="M520" s="65"/>
      <c r="N520" s="66">
        <v>1.7292970561291017</v>
      </c>
      <c r="O520" s="65">
        <v>2.0751564673549221</v>
      </c>
      <c r="P520" s="65">
        <f t="shared" si="24"/>
        <v>706.45275335243639</v>
      </c>
      <c r="Q520" s="8">
        <f t="shared" si="25"/>
        <v>0.21877868350750759</v>
      </c>
      <c r="R520" s="8">
        <f t="shared" si="26"/>
        <v>2.8310456580558281</v>
      </c>
    </row>
    <row r="521" spans="1:18" x14ac:dyDescent="0.3">
      <c r="A521" s="64" t="s">
        <v>379</v>
      </c>
      <c r="B521" s="64" t="s">
        <v>125</v>
      </c>
      <c r="C521" s="65" t="s">
        <v>246</v>
      </c>
      <c r="D521" s="64" t="s">
        <v>111</v>
      </c>
      <c r="E521" s="65"/>
      <c r="F521" s="65">
        <v>1715</v>
      </c>
      <c r="G521" s="65" t="s">
        <v>71</v>
      </c>
      <c r="H521" s="65" t="s">
        <v>95</v>
      </c>
      <c r="I521" s="65">
        <v>1</v>
      </c>
      <c r="J521" s="65">
        <v>1466</v>
      </c>
      <c r="K521" s="66">
        <v>0.45400000000000001</v>
      </c>
      <c r="L521" s="65"/>
      <c r="M521" s="65"/>
      <c r="N521" s="66">
        <v>1.2374675587926061</v>
      </c>
      <c r="O521" s="65">
        <v>1.4849610705511271</v>
      </c>
      <c r="P521" s="65">
        <f t="shared" si="24"/>
        <v>987.23126758865806</v>
      </c>
      <c r="Q521" s="8">
        <f t="shared" si="25"/>
        <v>0.30573192052199916</v>
      </c>
      <c r="R521" s="8">
        <f t="shared" si="26"/>
        <v>2.0258677633712514</v>
      </c>
    </row>
    <row r="522" spans="1:18" x14ac:dyDescent="0.3">
      <c r="A522" s="64" t="s">
        <v>379</v>
      </c>
      <c r="B522" s="64" t="s">
        <v>125</v>
      </c>
      <c r="C522" s="65" t="s">
        <v>246</v>
      </c>
      <c r="D522" s="64" t="s">
        <v>111</v>
      </c>
      <c r="E522" s="65"/>
      <c r="F522" s="65">
        <v>1716</v>
      </c>
      <c r="G522" s="65" t="s">
        <v>71</v>
      </c>
      <c r="H522" s="65" t="s">
        <v>95</v>
      </c>
      <c r="I522" s="65">
        <v>1</v>
      </c>
      <c r="J522" s="65">
        <v>1466</v>
      </c>
      <c r="K522" s="66">
        <v>0.45400000000000001</v>
      </c>
      <c r="L522" s="65"/>
      <c r="M522" s="65"/>
      <c r="N522" s="66">
        <v>1.3863744080973455</v>
      </c>
      <c r="O522" s="65">
        <v>1.6636492897168145</v>
      </c>
      <c r="P522" s="65">
        <f t="shared" si="24"/>
        <v>881.19533910271548</v>
      </c>
      <c r="Q522" s="8">
        <f t="shared" si="25"/>
        <v>0.27289405453794874</v>
      </c>
      <c r="R522" s="8">
        <f t="shared" si="26"/>
        <v>2.2696443243067046</v>
      </c>
    </row>
    <row r="523" spans="1:18" x14ac:dyDescent="0.3">
      <c r="A523" s="64" t="s">
        <v>379</v>
      </c>
      <c r="B523" s="64" t="s">
        <v>125</v>
      </c>
      <c r="C523" s="65" t="s">
        <v>246</v>
      </c>
      <c r="D523" s="64" t="s">
        <v>111</v>
      </c>
      <c r="E523" s="65"/>
      <c r="F523" s="65">
        <v>1717</v>
      </c>
      <c r="G523" s="65" t="s">
        <v>71</v>
      </c>
      <c r="H523" s="65" t="s">
        <v>95</v>
      </c>
      <c r="I523" s="65">
        <v>1</v>
      </c>
      <c r="J523" s="65">
        <v>1466</v>
      </c>
      <c r="K523" s="66">
        <v>0.45400000000000001</v>
      </c>
      <c r="L523" s="65"/>
      <c r="M523" s="65"/>
      <c r="N523" s="66">
        <v>1.2360366367750952</v>
      </c>
      <c r="O523" s="65">
        <v>1.4832439641301143</v>
      </c>
      <c r="P523" s="65">
        <f t="shared" si="24"/>
        <v>988.37415519824651</v>
      </c>
      <c r="Q523" s="8">
        <f t="shared" si="25"/>
        <v>0.30608585706685126</v>
      </c>
      <c r="R523" s="8">
        <f t="shared" si="26"/>
        <v>2.0235251898091602</v>
      </c>
    </row>
    <row r="524" spans="1:18" x14ac:dyDescent="0.3">
      <c r="A524" s="64" t="s">
        <v>379</v>
      </c>
      <c r="B524" s="64" t="s">
        <v>125</v>
      </c>
      <c r="C524" s="65" t="s">
        <v>246</v>
      </c>
      <c r="D524" s="64" t="s">
        <v>111</v>
      </c>
      <c r="E524" s="65"/>
      <c r="F524" s="65">
        <v>1718</v>
      </c>
      <c r="G524" s="65" t="s">
        <v>71</v>
      </c>
      <c r="H524" s="65" t="s">
        <v>95</v>
      </c>
      <c r="I524" s="65">
        <v>1</v>
      </c>
      <c r="J524" s="65">
        <v>1466</v>
      </c>
      <c r="K524" s="66">
        <v>0.45400000000000001</v>
      </c>
      <c r="L524" s="65"/>
      <c r="M524" s="65"/>
      <c r="N524" s="66">
        <v>1.1478848637878702</v>
      </c>
      <c r="O524" s="65">
        <v>1.3774618365454443</v>
      </c>
      <c r="P524" s="65">
        <f t="shared" si="24"/>
        <v>1064.2763095902546</v>
      </c>
      <c r="Q524" s="8">
        <f t="shared" si="25"/>
        <v>0.32959170842699564</v>
      </c>
      <c r="R524" s="8">
        <f t="shared" si="26"/>
        <v>1.879211236760497</v>
      </c>
    </row>
    <row r="525" spans="1:18" x14ac:dyDescent="0.3">
      <c r="A525" s="64" t="s">
        <v>379</v>
      </c>
      <c r="B525" s="64" t="s">
        <v>125</v>
      </c>
      <c r="C525" s="65" t="s">
        <v>246</v>
      </c>
      <c r="D525" s="64" t="s">
        <v>111</v>
      </c>
      <c r="E525" s="65"/>
      <c r="F525" s="65">
        <v>1719</v>
      </c>
      <c r="G525" s="65" t="s">
        <v>71</v>
      </c>
      <c r="H525" s="65" t="s">
        <v>95</v>
      </c>
      <c r="I525" s="65">
        <v>1</v>
      </c>
      <c r="J525" s="65">
        <v>1466</v>
      </c>
      <c r="K525" s="66">
        <v>0.45400000000000001</v>
      </c>
      <c r="L525" s="65"/>
      <c r="M525" s="65"/>
      <c r="N525" s="66">
        <v>1.0285808123056306</v>
      </c>
      <c r="O525" s="65">
        <v>1.2342969747667567</v>
      </c>
      <c r="P525" s="65">
        <f t="shared" si="24"/>
        <v>1187.7206458170474</v>
      </c>
      <c r="Q525" s="8">
        <f t="shared" si="25"/>
        <v>0.36782071841810332</v>
      </c>
      <c r="R525" s="8">
        <f t="shared" si="26"/>
        <v>1.683897646339368</v>
      </c>
    </row>
    <row r="526" spans="1:18" x14ac:dyDescent="0.3">
      <c r="A526" s="64" t="s">
        <v>379</v>
      </c>
      <c r="B526" s="64" t="s">
        <v>125</v>
      </c>
      <c r="C526" s="65" t="s">
        <v>246</v>
      </c>
      <c r="D526" s="64" t="s">
        <v>111</v>
      </c>
      <c r="E526" s="65"/>
      <c r="F526" s="65">
        <v>1720</v>
      </c>
      <c r="G526" s="65" t="s">
        <v>71</v>
      </c>
      <c r="H526" s="65" t="s">
        <v>95</v>
      </c>
      <c r="I526" s="65">
        <v>1</v>
      </c>
      <c r="J526" s="65">
        <v>1466</v>
      </c>
      <c r="K526" s="66">
        <v>0.45400000000000001</v>
      </c>
      <c r="L526" s="65"/>
      <c r="M526" s="65"/>
      <c r="N526" s="66">
        <v>1.2791272379273579</v>
      </c>
      <c r="O526" s="65">
        <v>1.5349526855128295</v>
      </c>
      <c r="P526" s="65">
        <f t="shared" si="24"/>
        <v>955.07829904881248</v>
      </c>
      <c r="Q526" s="8">
        <f t="shared" si="25"/>
        <v>0.29577458920065547</v>
      </c>
      <c r="R526" s="8">
        <f t="shared" si="26"/>
        <v>2.0940691480393308</v>
      </c>
    </row>
    <row r="527" spans="1:18" x14ac:dyDescent="0.3">
      <c r="A527" s="64" t="s">
        <v>379</v>
      </c>
      <c r="B527" s="64" t="s">
        <v>125</v>
      </c>
      <c r="C527" s="65" t="s">
        <v>246</v>
      </c>
      <c r="D527" s="64" t="s">
        <v>111</v>
      </c>
      <c r="E527" s="65"/>
      <c r="F527" s="65">
        <v>1721</v>
      </c>
      <c r="G527" s="65" t="s">
        <v>71</v>
      </c>
      <c r="H527" s="65" t="s">
        <v>95</v>
      </c>
      <c r="I527" s="65">
        <v>1</v>
      </c>
      <c r="J527" s="65">
        <v>1466</v>
      </c>
      <c r="K527" s="66">
        <v>0.45400000000000001</v>
      </c>
      <c r="L527" s="65"/>
      <c r="M527" s="65"/>
      <c r="N527" s="66">
        <v>1.2479210416037227</v>
      </c>
      <c r="O527" s="65">
        <v>1.4975052499244672</v>
      </c>
      <c r="P527" s="65">
        <f t="shared" si="24"/>
        <v>978.96150953323445</v>
      </c>
      <c r="Q527" s="8">
        <f t="shared" si="25"/>
        <v>0.30317089040115175</v>
      </c>
      <c r="R527" s="8">
        <f t="shared" si="26"/>
        <v>2.042981241370351</v>
      </c>
    </row>
    <row r="528" spans="1:18" x14ac:dyDescent="0.3">
      <c r="A528" s="64" t="s">
        <v>379</v>
      </c>
      <c r="B528" s="64" t="s">
        <v>125</v>
      </c>
      <c r="C528" s="65" t="s">
        <v>246</v>
      </c>
      <c r="D528" s="64" t="s">
        <v>111</v>
      </c>
      <c r="E528" s="65"/>
      <c r="F528" s="65">
        <v>1722</v>
      </c>
      <c r="G528" s="65" t="s">
        <v>71</v>
      </c>
      <c r="H528" s="65" t="s">
        <v>95</v>
      </c>
      <c r="I528" s="65">
        <v>1</v>
      </c>
      <c r="J528" s="65">
        <v>1466</v>
      </c>
      <c r="K528" s="66">
        <v>0.45400000000000001</v>
      </c>
      <c r="L528" s="65"/>
      <c r="M528" s="65"/>
      <c r="N528" s="66">
        <v>1.2532685768600611</v>
      </c>
      <c r="O528" s="65">
        <v>1.5039222922320732</v>
      </c>
      <c r="P528" s="65">
        <f t="shared" si="24"/>
        <v>974.78440712798385</v>
      </c>
      <c r="Q528" s="8">
        <f t="shared" si="25"/>
        <v>0.30187729934249979</v>
      </c>
      <c r="R528" s="8">
        <f t="shared" si="26"/>
        <v>2.0517357329223374</v>
      </c>
    </row>
    <row r="529" spans="1:18" x14ac:dyDescent="0.3">
      <c r="A529" s="64" t="s">
        <v>379</v>
      </c>
      <c r="B529" s="64" t="s">
        <v>125</v>
      </c>
      <c r="C529" s="65" t="s">
        <v>246</v>
      </c>
      <c r="D529" s="64" t="s">
        <v>111</v>
      </c>
      <c r="E529" s="65"/>
      <c r="F529" s="65">
        <v>1723</v>
      </c>
      <c r="G529" s="65" t="s">
        <v>71</v>
      </c>
      <c r="H529" s="65" t="s">
        <v>95</v>
      </c>
      <c r="I529" s="65">
        <v>1</v>
      </c>
      <c r="J529" s="65">
        <v>1466</v>
      </c>
      <c r="K529" s="66">
        <v>0.45400000000000001</v>
      </c>
      <c r="L529" s="65"/>
      <c r="M529" s="65"/>
      <c r="N529" s="66">
        <v>1.3087899394679938</v>
      </c>
      <c r="O529" s="65">
        <v>1.5705479273615925</v>
      </c>
      <c r="P529" s="65">
        <f t="shared" si="24"/>
        <v>933.43219551585059</v>
      </c>
      <c r="Q529" s="8">
        <f t="shared" si="25"/>
        <v>0.28907108919795099</v>
      </c>
      <c r="R529" s="8">
        <f t="shared" si="26"/>
        <v>2.1426301873964428</v>
      </c>
    </row>
    <row r="530" spans="1:18" x14ac:dyDescent="0.3">
      <c r="A530" s="64" t="s">
        <v>379</v>
      </c>
      <c r="B530" s="64" t="s">
        <v>125</v>
      </c>
      <c r="C530" s="65" t="s">
        <v>246</v>
      </c>
      <c r="D530" s="64" t="s">
        <v>111</v>
      </c>
      <c r="E530" s="65"/>
      <c r="F530" s="65">
        <v>1724</v>
      </c>
      <c r="G530" s="65" t="s">
        <v>71</v>
      </c>
      <c r="H530" s="65" t="s">
        <v>95</v>
      </c>
      <c r="I530" s="65">
        <v>1</v>
      </c>
      <c r="J530" s="65">
        <v>1466</v>
      </c>
      <c r="K530" s="66">
        <v>0.45400000000000001</v>
      </c>
      <c r="L530" s="65"/>
      <c r="M530" s="65"/>
      <c r="N530" s="66">
        <v>1.2409348414885431</v>
      </c>
      <c r="O530" s="65">
        <v>1.4891218097862515</v>
      </c>
      <c r="P530" s="65">
        <f t="shared" si="24"/>
        <v>984.47285532029753</v>
      </c>
      <c r="Q530" s="8">
        <f t="shared" si="25"/>
        <v>0.30487767825062423</v>
      </c>
      <c r="R530" s="8">
        <f t="shared" si="26"/>
        <v>2.0315440788352683</v>
      </c>
    </row>
    <row r="531" spans="1:18" x14ac:dyDescent="0.3">
      <c r="A531" s="64" t="s">
        <v>379</v>
      </c>
      <c r="B531" s="64" t="s">
        <v>125</v>
      </c>
      <c r="C531" s="65" t="s">
        <v>246</v>
      </c>
      <c r="D531" s="64" t="s">
        <v>111</v>
      </c>
      <c r="E531" s="65"/>
      <c r="F531" s="65">
        <v>1725</v>
      </c>
      <c r="G531" s="65" t="s">
        <v>71</v>
      </c>
      <c r="H531" s="65" t="s">
        <v>95</v>
      </c>
      <c r="I531" s="65">
        <v>1</v>
      </c>
      <c r="J531" s="65">
        <v>1466</v>
      </c>
      <c r="K531" s="66">
        <v>0.45400000000000001</v>
      </c>
      <c r="L531" s="65"/>
      <c r="M531" s="65"/>
      <c r="N531" s="66">
        <v>1.6147885188182276</v>
      </c>
      <c r="O531" s="65">
        <v>1.9377462225818731</v>
      </c>
      <c r="P531" s="65">
        <f t="shared" si="24"/>
        <v>756.54901705688087</v>
      </c>
      <c r="Q531" s="8">
        <f t="shared" si="25"/>
        <v>0.23429280610083486</v>
      </c>
      <c r="R531" s="8">
        <f t="shared" si="26"/>
        <v>2.643582841175816</v>
      </c>
    </row>
    <row r="532" spans="1:18" x14ac:dyDescent="0.3">
      <c r="A532" s="64" t="s">
        <v>379</v>
      </c>
      <c r="B532" s="64" t="s">
        <v>125</v>
      </c>
      <c r="C532" s="65" t="s">
        <v>246</v>
      </c>
      <c r="D532" s="64" t="s">
        <v>111</v>
      </c>
      <c r="E532" s="65"/>
      <c r="F532" s="65">
        <v>1726</v>
      </c>
      <c r="G532" s="65" t="s">
        <v>71</v>
      </c>
      <c r="H532" s="65" t="s">
        <v>95</v>
      </c>
      <c r="I532" s="65">
        <v>1</v>
      </c>
      <c r="J532" s="65">
        <v>1466</v>
      </c>
      <c r="K532" s="66">
        <v>0.45400000000000001</v>
      </c>
      <c r="L532" s="65"/>
      <c r="M532" s="65"/>
      <c r="N532" s="66">
        <v>1.6607295603401748</v>
      </c>
      <c r="O532" s="65">
        <v>1.9928754724082096</v>
      </c>
      <c r="P532" s="65">
        <f t="shared" si="24"/>
        <v>735.62047418270026</v>
      </c>
      <c r="Q532" s="8">
        <f t="shared" si="25"/>
        <v>0.22781152474689353</v>
      </c>
      <c r="R532" s="8">
        <f t="shared" si="26"/>
        <v>2.7187932775009682</v>
      </c>
    </row>
    <row r="533" spans="1:18" x14ac:dyDescent="0.3">
      <c r="A533" s="64" t="s">
        <v>379</v>
      </c>
      <c r="B533" s="64" t="s">
        <v>125</v>
      </c>
      <c r="C533" s="65" t="s">
        <v>246</v>
      </c>
      <c r="D533" s="64" t="s">
        <v>111</v>
      </c>
      <c r="E533" s="65"/>
      <c r="F533" s="65">
        <v>1727</v>
      </c>
      <c r="G533" s="65" t="s">
        <v>71</v>
      </c>
      <c r="H533" s="65" t="s">
        <v>95</v>
      </c>
      <c r="I533" s="65">
        <v>1</v>
      </c>
      <c r="J533" s="65">
        <v>1466</v>
      </c>
      <c r="K533" s="66">
        <v>0.45400000000000001</v>
      </c>
      <c r="L533" s="65"/>
      <c r="M533" s="65"/>
      <c r="N533" s="66">
        <v>1.3162107967803907</v>
      </c>
      <c r="O533" s="65">
        <v>1.5794529561364687</v>
      </c>
      <c r="P533" s="65">
        <f t="shared" si="24"/>
        <v>928.16946165083118</v>
      </c>
      <c r="Q533" s="8">
        <f t="shared" si="25"/>
        <v>0.28744129303511418</v>
      </c>
      <c r="R533" s="8">
        <f t="shared" si="26"/>
        <v>2.1547789306090981</v>
      </c>
    </row>
    <row r="534" spans="1:18" x14ac:dyDescent="0.3">
      <c r="A534" s="64" t="s">
        <v>379</v>
      </c>
      <c r="B534" s="64" t="s">
        <v>125</v>
      </c>
      <c r="C534" s="65" t="s">
        <v>246</v>
      </c>
      <c r="D534" s="64" t="s">
        <v>111</v>
      </c>
      <c r="E534" s="65"/>
      <c r="F534" s="65">
        <v>1728</v>
      </c>
      <c r="G534" s="65" t="s">
        <v>71</v>
      </c>
      <c r="H534" s="65" t="s">
        <v>95</v>
      </c>
      <c r="I534" s="65">
        <v>1</v>
      </c>
      <c r="J534" s="65">
        <v>1466</v>
      </c>
      <c r="K534" s="66">
        <v>0.45400000000000001</v>
      </c>
      <c r="L534" s="65"/>
      <c r="M534" s="65"/>
      <c r="N534" s="66">
        <v>1.7338060137782532</v>
      </c>
      <c r="O534" s="65">
        <v>2.0805672165339035</v>
      </c>
      <c r="P534" s="65">
        <f t="shared" si="24"/>
        <v>704.61554346812477</v>
      </c>
      <c r="Q534" s="8">
        <f t="shared" si="25"/>
        <v>0.21820972492123372</v>
      </c>
      <c r="R534" s="8">
        <f t="shared" si="26"/>
        <v>2.8384273076860893</v>
      </c>
    </row>
    <row r="535" spans="1:18" x14ac:dyDescent="0.3">
      <c r="A535" s="64" t="s">
        <v>379</v>
      </c>
      <c r="B535" s="64" t="s">
        <v>125</v>
      </c>
      <c r="C535" s="65" t="s">
        <v>246</v>
      </c>
      <c r="D535" s="64" t="s">
        <v>111</v>
      </c>
      <c r="E535" s="65"/>
      <c r="F535" s="65">
        <v>1729</v>
      </c>
      <c r="G535" s="65" t="s">
        <v>71</v>
      </c>
      <c r="H535" s="65" t="s">
        <v>95</v>
      </c>
      <c r="I535" s="65">
        <v>1</v>
      </c>
      <c r="J535" s="65">
        <v>1466</v>
      </c>
      <c r="K535" s="66">
        <v>0.45400000000000001</v>
      </c>
      <c r="L535" s="65"/>
      <c r="M535" s="65"/>
      <c r="N535" s="66">
        <v>1.7106869243553917</v>
      </c>
      <c r="O535" s="65">
        <v>2.05282430922647</v>
      </c>
      <c r="P535" s="65">
        <f t="shared" si="24"/>
        <v>714.13807475438909</v>
      </c>
      <c r="Q535" s="8">
        <f t="shared" si="25"/>
        <v>0.22115872164972214</v>
      </c>
      <c r="R535" s="8">
        <f t="shared" si="26"/>
        <v>2.8005788666118279</v>
      </c>
    </row>
    <row r="536" spans="1:18" x14ac:dyDescent="0.3">
      <c r="A536" s="64" t="s">
        <v>379</v>
      </c>
      <c r="B536" s="64" t="s">
        <v>125</v>
      </c>
      <c r="C536" s="65" t="s">
        <v>246</v>
      </c>
      <c r="D536" s="64" t="s">
        <v>111</v>
      </c>
      <c r="E536" s="65"/>
      <c r="F536" s="65">
        <v>1730</v>
      </c>
      <c r="G536" s="65" t="s">
        <v>71</v>
      </c>
      <c r="H536" s="65" t="s">
        <v>95</v>
      </c>
      <c r="I536" s="65">
        <v>1</v>
      </c>
      <c r="J536" s="65">
        <v>1466</v>
      </c>
      <c r="K536" s="66">
        <v>0.45400000000000001</v>
      </c>
      <c r="L536" s="65"/>
      <c r="M536" s="65"/>
      <c r="N536" s="66">
        <v>1.0848285976532481</v>
      </c>
      <c r="O536" s="65">
        <v>1.3017943171838977</v>
      </c>
      <c r="P536" s="65">
        <f t="shared" si="24"/>
        <v>1126.1379625402881</v>
      </c>
      <c r="Q536" s="8">
        <f t="shared" si="25"/>
        <v>0.34874940995449577</v>
      </c>
      <c r="R536" s="8">
        <f t="shared" si="26"/>
        <v>1.7759813331294647</v>
      </c>
    </row>
    <row r="537" spans="1:18" x14ac:dyDescent="0.3">
      <c r="A537" s="64" t="s">
        <v>379</v>
      </c>
      <c r="B537" s="64" t="s">
        <v>125</v>
      </c>
      <c r="C537" s="65" t="s">
        <v>246</v>
      </c>
      <c r="D537" s="64" t="s">
        <v>111</v>
      </c>
      <c r="E537" s="65"/>
      <c r="F537" s="65">
        <v>1731</v>
      </c>
      <c r="G537" s="65" t="s">
        <v>71</v>
      </c>
      <c r="H537" s="65" t="s">
        <v>95</v>
      </c>
      <c r="I537" s="65">
        <v>1</v>
      </c>
      <c r="J537" s="65">
        <v>1466</v>
      </c>
      <c r="K537" s="66">
        <v>0.45400000000000001</v>
      </c>
      <c r="L537" s="65"/>
      <c r="M537" s="65"/>
      <c r="N537" s="66">
        <v>1.172756546043223</v>
      </c>
      <c r="O537" s="65">
        <v>1.4073078552518676</v>
      </c>
      <c r="P537" s="65">
        <f t="shared" si="24"/>
        <v>1041.7052633715514</v>
      </c>
      <c r="Q537" s="8">
        <f t="shared" si="25"/>
        <v>0.32260176641929356</v>
      </c>
      <c r="R537" s="8">
        <f t="shared" si="26"/>
        <v>1.9199288611894512</v>
      </c>
    </row>
    <row r="538" spans="1:18" x14ac:dyDescent="0.3">
      <c r="A538" s="64" t="s">
        <v>379</v>
      </c>
      <c r="B538" s="64" t="s">
        <v>125</v>
      </c>
      <c r="C538" s="65" t="s">
        <v>246</v>
      </c>
      <c r="D538" s="64" t="s">
        <v>111</v>
      </c>
      <c r="E538" s="65"/>
      <c r="F538" s="65">
        <v>1732</v>
      </c>
      <c r="G538" s="65" t="s">
        <v>71</v>
      </c>
      <c r="H538" s="65" t="s">
        <v>95</v>
      </c>
      <c r="I538" s="65">
        <v>1</v>
      </c>
      <c r="J538" s="65">
        <v>1466</v>
      </c>
      <c r="K538" s="66">
        <v>0.45400000000000001</v>
      </c>
      <c r="L538" s="65"/>
      <c r="M538" s="65"/>
      <c r="N538" s="66">
        <v>0.91502673093200626</v>
      </c>
      <c r="O538" s="65">
        <v>1.0980320771184076</v>
      </c>
      <c r="P538" s="65">
        <f t="shared" si="24"/>
        <v>1335.1158227064366</v>
      </c>
      <c r="Q538" s="8">
        <f t="shared" si="25"/>
        <v>0.41346697374401242</v>
      </c>
      <c r="R538" s="8">
        <f t="shared" si="26"/>
        <v>1.4979973766963268</v>
      </c>
    </row>
    <row r="539" spans="1:18" x14ac:dyDescent="0.3">
      <c r="A539" s="64" t="s">
        <v>379</v>
      </c>
      <c r="B539" s="64" t="s">
        <v>125</v>
      </c>
      <c r="C539" s="65" t="s">
        <v>246</v>
      </c>
      <c r="D539" s="64" t="s">
        <v>111</v>
      </c>
      <c r="E539" s="65"/>
      <c r="F539" s="65">
        <v>1733</v>
      </c>
      <c r="G539" s="65" t="s">
        <v>71</v>
      </c>
      <c r="H539" s="65" t="s">
        <v>95</v>
      </c>
      <c r="I539" s="65">
        <v>1</v>
      </c>
      <c r="J539" s="65">
        <v>1466</v>
      </c>
      <c r="K539" s="66">
        <v>0.45400000000000001</v>
      </c>
      <c r="L539" s="65"/>
      <c r="M539" s="65"/>
      <c r="N539" s="66">
        <v>1.0937038899051323</v>
      </c>
      <c r="O539" s="65">
        <v>1.3124446678861588</v>
      </c>
      <c r="P539" s="65">
        <f t="shared" si="24"/>
        <v>1116.9994711938291</v>
      </c>
      <c r="Q539" s="8">
        <f t="shared" si="25"/>
        <v>0.34591934510368244</v>
      </c>
      <c r="R539" s="8">
        <f t="shared" si="26"/>
        <v>1.7905111430916216</v>
      </c>
    </row>
    <row r="540" spans="1:18" x14ac:dyDescent="0.3">
      <c r="A540" s="64" t="s">
        <v>379</v>
      </c>
      <c r="B540" s="64" t="s">
        <v>125</v>
      </c>
      <c r="C540" s="65" t="s">
        <v>246</v>
      </c>
      <c r="D540" s="64" t="s">
        <v>111</v>
      </c>
      <c r="E540" s="65"/>
      <c r="F540" s="65">
        <v>1734</v>
      </c>
      <c r="G540" s="65" t="s">
        <v>71</v>
      </c>
      <c r="H540" s="65" t="s">
        <v>95</v>
      </c>
      <c r="I540" s="65">
        <v>1</v>
      </c>
      <c r="J540" s="65">
        <v>1466</v>
      </c>
      <c r="K540" s="66">
        <v>0.45400000000000001</v>
      </c>
      <c r="L540" s="65"/>
      <c r="M540" s="65"/>
      <c r="N540" s="66">
        <v>1.3629847989350459</v>
      </c>
      <c r="O540" s="65">
        <v>1.6355817587220549</v>
      </c>
      <c r="P540" s="65">
        <f t="shared" si="24"/>
        <v>896.31716187972415</v>
      </c>
      <c r="Q540" s="8">
        <f t="shared" si="25"/>
        <v>0.27757707468853671</v>
      </c>
      <c r="R540" s="8">
        <f t="shared" si="26"/>
        <v>2.2313530132633761</v>
      </c>
    </row>
    <row r="541" spans="1:18" x14ac:dyDescent="0.3">
      <c r="A541" s="64" t="s">
        <v>379</v>
      </c>
      <c r="B541" s="64" t="s">
        <v>125</v>
      </c>
      <c r="C541" s="65" t="s">
        <v>246</v>
      </c>
      <c r="D541" s="64" t="s">
        <v>111</v>
      </c>
      <c r="E541" s="65"/>
      <c r="F541" s="65">
        <v>1735</v>
      </c>
      <c r="G541" s="65" t="s">
        <v>71</v>
      </c>
      <c r="H541" s="65" t="s">
        <v>95</v>
      </c>
      <c r="I541" s="65">
        <v>1</v>
      </c>
      <c r="J541" s="65">
        <v>1466</v>
      </c>
      <c r="K541" s="66">
        <v>0.45400000000000001</v>
      </c>
      <c r="L541" s="65"/>
      <c r="M541" s="65"/>
      <c r="N541" s="66">
        <v>1.3553463086275455</v>
      </c>
      <c r="O541" s="65">
        <v>1.6264155703530545</v>
      </c>
      <c r="P541" s="65">
        <f t="shared" si="24"/>
        <v>901.36864570336581</v>
      </c>
      <c r="Q541" s="8">
        <f t="shared" si="25"/>
        <v>0.27914144962437115</v>
      </c>
      <c r="R541" s="8">
        <f t="shared" si="26"/>
        <v>2.2188479813820661</v>
      </c>
    </row>
    <row r="542" spans="1:18" x14ac:dyDescent="0.3">
      <c r="A542" s="64" t="s">
        <v>379</v>
      </c>
      <c r="B542" s="64" t="s">
        <v>125</v>
      </c>
      <c r="C542" s="65" t="s">
        <v>246</v>
      </c>
      <c r="D542" s="64" t="s">
        <v>111</v>
      </c>
      <c r="E542" s="65"/>
      <c r="F542" s="65">
        <v>1736</v>
      </c>
      <c r="G542" s="65" t="s">
        <v>71</v>
      </c>
      <c r="H542" s="65" t="s">
        <v>95</v>
      </c>
      <c r="I542" s="65">
        <v>1</v>
      </c>
      <c r="J542" s="65">
        <v>1466</v>
      </c>
      <c r="K542" s="66">
        <v>0.45400000000000001</v>
      </c>
      <c r="L542" s="65"/>
      <c r="M542" s="66"/>
      <c r="N542" s="65">
        <v>0</v>
      </c>
      <c r="O542" s="65">
        <v>0</v>
      </c>
      <c r="P542" s="65"/>
      <c r="R542" s="8">
        <f t="shared" si="26"/>
        <v>0</v>
      </c>
    </row>
    <row r="543" spans="1:18" x14ac:dyDescent="0.3">
      <c r="A543" s="64" t="s">
        <v>379</v>
      </c>
      <c r="B543" s="64" t="s">
        <v>125</v>
      </c>
      <c r="C543" s="65" t="s">
        <v>246</v>
      </c>
      <c r="D543" s="64" t="s">
        <v>111</v>
      </c>
      <c r="E543" s="65"/>
      <c r="F543" s="65">
        <v>1737</v>
      </c>
      <c r="G543" s="65" t="s">
        <v>71</v>
      </c>
      <c r="H543" s="65" t="s">
        <v>95</v>
      </c>
      <c r="I543" s="65">
        <v>1</v>
      </c>
      <c r="J543" s="65">
        <v>1466</v>
      </c>
      <c r="K543" s="66">
        <v>0.45400000000000001</v>
      </c>
      <c r="L543" s="65"/>
      <c r="M543" s="66"/>
      <c r="N543" s="65">
        <v>0</v>
      </c>
      <c r="O543" s="65">
        <v>0</v>
      </c>
      <c r="P543" s="65"/>
      <c r="R543" s="8">
        <f t="shared" si="26"/>
        <v>0</v>
      </c>
    </row>
    <row r="544" spans="1:18" x14ac:dyDescent="0.3">
      <c r="A544" s="64" t="s">
        <v>379</v>
      </c>
      <c r="B544" s="64" t="s">
        <v>125</v>
      </c>
      <c r="C544" s="65" t="s">
        <v>246</v>
      </c>
      <c r="D544" s="64" t="s">
        <v>111</v>
      </c>
      <c r="E544" s="65"/>
      <c r="F544" s="65">
        <v>1738</v>
      </c>
      <c r="G544" s="65" t="s">
        <v>71</v>
      </c>
      <c r="H544" s="65" t="s">
        <v>95</v>
      </c>
      <c r="I544" s="65">
        <v>1</v>
      </c>
      <c r="J544" s="65">
        <v>1466</v>
      </c>
      <c r="K544" s="66">
        <v>0.45400000000000001</v>
      </c>
      <c r="L544" s="65"/>
      <c r="M544" s="65"/>
      <c r="N544" s="66">
        <v>1.2072378723032555</v>
      </c>
      <c r="O544" s="65">
        <v>1.4486854467639065</v>
      </c>
      <c r="P544" s="65">
        <f t="shared" si="24"/>
        <v>1011.9519066577019</v>
      </c>
      <c r="Q544" s="8">
        <f t="shared" si="25"/>
        <v>0.3133875618162324</v>
      </c>
      <c r="R544" s="8">
        <f t="shared" si="26"/>
        <v>1.976378508545575</v>
      </c>
    </row>
    <row r="545" spans="1:18" x14ac:dyDescent="0.3">
      <c r="A545" s="64" t="s">
        <v>379</v>
      </c>
      <c r="B545" s="64" t="s">
        <v>125</v>
      </c>
      <c r="C545" s="65" t="s">
        <v>246</v>
      </c>
      <c r="D545" s="64" t="s">
        <v>111</v>
      </c>
      <c r="E545" s="65"/>
      <c r="F545" s="65">
        <v>1739</v>
      </c>
      <c r="G545" s="65" t="s">
        <v>71</v>
      </c>
      <c r="H545" s="65" t="s">
        <v>95</v>
      </c>
      <c r="I545" s="65">
        <v>1</v>
      </c>
      <c r="J545" s="65">
        <v>1466</v>
      </c>
      <c r="K545" s="66">
        <v>0.45400000000000001</v>
      </c>
      <c r="L545" s="65"/>
      <c r="M545" s="65"/>
      <c r="N545" s="66">
        <v>1.3163740170386382</v>
      </c>
      <c r="O545" s="65">
        <v>1.5796488204463659</v>
      </c>
      <c r="P545" s="65">
        <f t="shared" si="24"/>
        <v>928.05437577305838</v>
      </c>
      <c r="Q545" s="8">
        <f t="shared" si="25"/>
        <v>0.28740565252453515</v>
      </c>
      <c r="R545" s="8">
        <f t="shared" si="26"/>
        <v>2.1550461397631184</v>
      </c>
    </row>
    <row r="546" spans="1:18" x14ac:dyDescent="0.3">
      <c r="A546" s="64" t="s">
        <v>379</v>
      </c>
      <c r="B546" s="64" t="s">
        <v>125</v>
      </c>
      <c r="C546" s="65" t="s">
        <v>246</v>
      </c>
      <c r="D546" s="64" t="s">
        <v>111</v>
      </c>
      <c r="E546" s="65"/>
      <c r="F546" s="65">
        <v>1740</v>
      </c>
      <c r="G546" s="65" t="s">
        <v>71</v>
      </c>
      <c r="H546" s="65" t="s">
        <v>95</v>
      </c>
      <c r="I546" s="65">
        <v>1</v>
      </c>
      <c r="J546" s="65">
        <v>1466</v>
      </c>
      <c r="K546" s="66">
        <v>0.45400000000000001</v>
      </c>
      <c r="L546" s="65"/>
      <c r="M546" s="65"/>
      <c r="N546" s="66">
        <v>1.8723362824812433</v>
      </c>
      <c r="O546" s="65">
        <v>2.2468035389774919</v>
      </c>
      <c r="P546" s="65">
        <f t="shared" si="24"/>
        <v>652.48250439696596</v>
      </c>
      <c r="Q546" s="8">
        <f t="shared" si="25"/>
        <v>0.20206484106154335</v>
      </c>
      <c r="R546" s="8">
        <f t="shared" si="26"/>
        <v>3.0652162878274103</v>
      </c>
    </row>
    <row r="547" spans="1:18" x14ac:dyDescent="0.3">
      <c r="A547" s="64" t="s">
        <v>379</v>
      </c>
      <c r="B547" s="64" t="s">
        <v>125</v>
      </c>
      <c r="C547" s="65" t="s">
        <v>246</v>
      </c>
      <c r="D547" s="64" t="s">
        <v>111</v>
      </c>
      <c r="E547" s="65"/>
      <c r="F547" s="65">
        <v>1741</v>
      </c>
      <c r="G547" s="65" t="s">
        <v>71</v>
      </c>
      <c r="H547" s="65" t="s">
        <v>95</v>
      </c>
      <c r="I547" s="65">
        <v>1</v>
      </c>
      <c r="J547" s="65">
        <v>1466</v>
      </c>
      <c r="K547" s="66">
        <v>0.45400000000000001</v>
      </c>
      <c r="L547" s="65"/>
      <c r="M547" s="65"/>
      <c r="N547" s="66">
        <v>1.7928185672211339</v>
      </c>
      <c r="O547" s="65">
        <v>2.1513822806653606</v>
      </c>
      <c r="P547" s="65">
        <f t="shared" si="24"/>
        <v>681.42236420512324</v>
      </c>
      <c r="Q547" s="8">
        <f t="shared" si="25"/>
        <v>0.21102711688207773</v>
      </c>
      <c r="R547" s="8">
        <f t="shared" si="26"/>
        <v>2.9350372178245028</v>
      </c>
    </row>
    <row r="548" spans="1:18" x14ac:dyDescent="0.3">
      <c r="A548" s="64" t="s">
        <v>379</v>
      </c>
      <c r="B548" s="64" t="s">
        <v>125</v>
      </c>
      <c r="C548" s="65" t="s">
        <v>246</v>
      </c>
      <c r="D548" s="64" t="s">
        <v>111</v>
      </c>
      <c r="E548" s="65"/>
      <c r="F548" s="65">
        <v>1742</v>
      </c>
      <c r="G548" s="65" t="s">
        <v>71</v>
      </c>
      <c r="H548" s="65" t="s">
        <v>95</v>
      </c>
      <c r="I548" s="65">
        <v>1</v>
      </c>
      <c r="J548" s="65">
        <v>1466</v>
      </c>
      <c r="K548" s="66">
        <v>0.45400000000000001</v>
      </c>
      <c r="L548" s="65"/>
      <c r="M548" s="65"/>
      <c r="N548" s="66">
        <v>1.0607190211422322</v>
      </c>
      <c r="O548" s="65">
        <v>1.2728628253706786</v>
      </c>
      <c r="P548" s="65">
        <f t="shared" si="24"/>
        <v>1151.7344766299359</v>
      </c>
      <c r="Q548" s="8">
        <f t="shared" si="25"/>
        <v>0.35667629767393649</v>
      </c>
      <c r="R548" s="8">
        <f t="shared" si="26"/>
        <v>1.7365113579408986</v>
      </c>
    </row>
    <row r="549" spans="1:18" x14ac:dyDescent="0.3">
      <c r="A549" s="64" t="s">
        <v>379</v>
      </c>
      <c r="B549" s="64" t="s">
        <v>125</v>
      </c>
      <c r="C549" s="65" t="s">
        <v>246</v>
      </c>
      <c r="D549" s="64" t="s">
        <v>111</v>
      </c>
      <c r="E549" s="65"/>
      <c r="F549" s="65">
        <v>1743</v>
      </c>
      <c r="G549" s="65" t="s">
        <v>71</v>
      </c>
      <c r="H549" s="65" t="s">
        <v>95</v>
      </c>
      <c r="I549" s="65">
        <v>1</v>
      </c>
      <c r="J549" s="65">
        <v>1466</v>
      </c>
      <c r="K549" s="66">
        <v>0.45400000000000001</v>
      </c>
      <c r="L549" s="65"/>
      <c r="M549" s="65"/>
      <c r="N549" s="66">
        <v>0.90136770226788399</v>
      </c>
      <c r="O549" s="65">
        <v>1.0816412427214608</v>
      </c>
      <c r="P549" s="65">
        <f t="shared" si="24"/>
        <v>1355.347727229293</v>
      </c>
      <c r="Q549" s="8">
        <f t="shared" si="25"/>
        <v>0.41973251579952187</v>
      </c>
      <c r="R549" s="8">
        <f t="shared" si="26"/>
        <v>1.4756360746541075</v>
      </c>
    </row>
    <row r="550" spans="1:18" x14ac:dyDescent="0.3">
      <c r="A550" s="64" t="s">
        <v>379</v>
      </c>
      <c r="B550" s="64" t="s">
        <v>125</v>
      </c>
      <c r="C550" s="65" t="s">
        <v>246</v>
      </c>
      <c r="D550" s="64" t="s">
        <v>111</v>
      </c>
      <c r="E550" s="65"/>
      <c r="F550" s="65">
        <v>1744</v>
      </c>
      <c r="G550" s="65" t="s">
        <v>71</v>
      </c>
      <c r="H550" s="65" t="s">
        <v>95</v>
      </c>
      <c r="I550" s="65">
        <v>1</v>
      </c>
      <c r="J550" s="65">
        <v>1466</v>
      </c>
      <c r="K550" s="66">
        <v>0.45400000000000001</v>
      </c>
      <c r="L550" s="65"/>
      <c r="M550" s="65"/>
      <c r="N550" s="66">
        <v>0.84573855819740207</v>
      </c>
      <c r="O550" s="65">
        <v>1.0148862698368823</v>
      </c>
      <c r="P550" s="65">
        <f t="shared" si="24"/>
        <v>1444.4968304040835</v>
      </c>
      <c r="Q550" s="8">
        <f t="shared" si="25"/>
        <v>0.44734076466811318</v>
      </c>
      <c r="R550" s="8">
        <f t="shared" si="26"/>
        <v>1.3845651703095256</v>
      </c>
    </row>
    <row r="551" spans="1:18" x14ac:dyDescent="0.3">
      <c r="A551" s="64" t="s">
        <v>379</v>
      </c>
      <c r="B551" s="64" t="s">
        <v>125</v>
      </c>
      <c r="C551" s="65" t="s">
        <v>246</v>
      </c>
      <c r="D551" s="64" t="s">
        <v>111</v>
      </c>
      <c r="E551" s="65"/>
      <c r="F551" s="65">
        <v>1745</v>
      </c>
      <c r="G551" s="65" t="s">
        <v>71</v>
      </c>
      <c r="H551" s="65" t="s">
        <v>95</v>
      </c>
      <c r="I551" s="65">
        <v>1</v>
      </c>
      <c r="J551" s="65">
        <v>1466</v>
      </c>
      <c r="K551" s="66">
        <v>0.45400000000000001</v>
      </c>
      <c r="L551" s="65"/>
      <c r="M551" s="65"/>
      <c r="N551" s="66">
        <v>1.0206880921471002</v>
      </c>
      <c r="O551" s="65">
        <v>1.2248257105765201</v>
      </c>
      <c r="P551" s="65">
        <f t="shared" si="24"/>
        <v>1196.9049860244688</v>
      </c>
      <c r="Q551" s="8">
        <f t="shared" si="25"/>
        <v>0.37066498202940579</v>
      </c>
      <c r="R551" s="8">
        <f t="shared" si="26"/>
        <v>1.6709764127919784</v>
      </c>
    </row>
    <row r="552" spans="1:18" x14ac:dyDescent="0.3">
      <c r="A552" s="64" t="s">
        <v>379</v>
      </c>
      <c r="B552" s="64" t="s">
        <v>125</v>
      </c>
      <c r="C552" s="65" t="s">
        <v>246</v>
      </c>
      <c r="D552" s="64" t="s">
        <v>111</v>
      </c>
      <c r="E552" s="65"/>
      <c r="F552" s="65">
        <v>1746</v>
      </c>
      <c r="G552" s="65" t="s">
        <v>71</v>
      </c>
      <c r="H552" s="65" t="s">
        <v>95</v>
      </c>
      <c r="I552" s="65">
        <v>1</v>
      </c>
      <c r="J552" s="65">
        <v>1466</v>
      </c>
      <c r="K552" s="66">
        <v>0.45400000000000001</v>
      </c>
      <c r="L552" s="65"/>
      <c r="M552" s="65"/>
      <c r="N552" s="66">
        <v>1.5613799287940959</v>
      </c>
      <c r="O552" s="65">
        <v>1.873655914552915</v>
      </c>
      <c r="P552" s="65">
        <f t="shared" si="24"/>
        <v>782.42754638853296</v>
      </c>
      <c r="Q552" s="8">
        <f t="shared" si="25"/>
        <v>0.242307030054839</v>
      </c>
      <c r="R552" s="8">
        <f t="shared" si="26"/>
        <v>2.5561472231281241</v>
      </c>
    </row>
    <row r="553" spans="1:18" x14ac:dyDescent="0.3">
      <c r="A553" s="64" t="s">
        <v>379</v>
      </c>
      <c r="B553" s="64" t="s">
        <v>125</v>
      </c>
      <c r="C553" s="65" t="s">
        <v>246</v>
      </c>
      <c r="D553" s="64" t="s">
        <v>111</v>
      </c>
      <c r="E553" s="65"/>
      <c r="F553" s="65">
        <v>1747</v>
      </c>
      <c r="G553" s="65" t="s">
        <v>71</v>
      </c>
      <c r="H553" s="65" t="s">
        <v>95</v>
      </c>
      <c r="I553" s="65">
        <v>1</v>
      </c>
      <c r="J553" s="65">
        <v>1466</v>
      </c>
      <c r="K553" s="66">
        <v>0.45400000000000001</v>
      </c>
      <c r="L553" s="65"/>
      <c r="M553" s="65"/>
      <c r="N553" s="66">
        <v>1.2835760864292829</v>
      </c>
      <c r="O553" s="65">
        <v>1.5402913037151393</v>
      </c>
      <c r="P553" s="65">
        <f t="shared" si="24"/>
        <v>951.76801716925183</v>
      </c>
      <c r="Q553" s="8">
        <f t="shared" si="25"/>
        <v>0.29474944051489793</v>
      </c>
      <c r="R553" s="8">
        <f t="shared" si="26"/>
        <v>2.1013523925172435</v>
      </c>
    </row>
    <row r="554" spans="1:18" x14ac:dyDescent="0.3">
      <c r="A554" s="64" t="s">
        <v>379</v>
      </c>
      <c r="B554" s="64" t="s">
        <v>125</v>
      </c>
      <c r="C554" s="65" t="s">
        <v>246</v>
      </c>
      <c r="D554" s="64" t="s">
        <v>111</v>
      </c>
      <c r="E554" s="65"/>
      <c r="F554" s="65">
        <v>1748</v>
      </c>
      <c r="G554" s="65" t="s">
        <v>71</v>
      </c>
      <c r="H554" s="65" t="s">
        <v>95</v>
      </c>
      <c r="I554" s="65">
        <v>1</v>
      </c>
      <c r="J554" s="65">
        <v>1466</v>
      </c>
      <c r="K554" s="66">
        <v>0.45400000000000001</v>
      </c>
      <c r="L554" s="65"/>
      <c r="M554" s="65"/>
      <c r="N554" s="66">
        <v>1.3064898015288551</v>
      </c>
      <c r="O554" s="65">
        <v>1.5677877618346261</v>
      </c>
      <c r="P554" s="65">
        <f t="shared" si="24"/>
        <v>935.07554765224472</v>
      </c>
      <c r="Q554" s="8">
        <f t="shared" si="25"/>
        <v>0.28958001271085887</v>
      </c>
      <c r="R554" s="8">
        <f t="shared" si="26"/>
        <v>2.1388646136898037</v>
      </c>
    </row>
    <row r="555" spans="1:18" x14ac:dyDescent="0.3">
      <c r="A555" s="64" t="s">
        <v>379</v>
      </c>
      <c r="B555" s="64" t="s">
        <v>125</v>
      </c>
      <c r="C555" s="65" t="s">
        <v>246</v>
      </c>
      <c r="D555" s="64" t="s">
        <v>111</v>
      </c>
      <c r="E555" s="65"/>
      <c r="F555" s="65">
        <v>1749</v>
      </c>
      <c r="G555" s="65" t="s">
        <v>71</v>
      </c>
      <c r="H555" s="65" t="s">
        <v>95</v>
      </c>
      <c r="I555" s="65">
        <v>1</v>
      </c>
      <c r="J555" s="65">
        <v>1466</v>
      </c>
      <c r="K555" s="66">
        <v>0.45400000000000001</v>
      </c>
      <c r="L555" s="65"/>
      <c r="M555" s="65"/>
      <c r="N555" s="66">
        <v>1.5192898169751257</v>
      </c>
      <c r="O555" s="65">
        <v>1.8231477803701508</v>
      </c>
      <c r="P555" s="65">
        <f t="shared" si="24"/>
        <v>804.10376810066396</v>
      </c>
      <c r="Q555" s="8">
        <f t="shared" si="25"/>
        <v>0.24901985724263401</v>
      </c>
      <c r="R555" s="8">
        <f t="shared" si="26"/>
        <v>2.4872411737655535</v>
      </c>
    </row>
    <row r="556" spans="1:18" x14ac:dyDescent="0.3">
      <c r="A556" s="64" t="s">
        <v>379</v>
      </c>
      <c r="B556" s="64" t="s">
        <v>125</v>
      </c>
      <c r="C556" s="65" t="s">
        <v>246</v>
      </c>
      <c r="D556" s="64" t="s">
        <v>111</v>
      </c>
      <c r="E556" s="65"/>
      <c r="F556" s="65">
        <v>1750</v>
      </c>
      <c r="G556" s="65" t="s">
        <v>71</v>
      </c>
      <c r="H556" s="65" t="s">
        <v>95</v>
      </c>
      <c r="I556" s="65">
        <v>1</v>
      </c>
      <c r="J556" s="65">
        <v>1466</v>
      </c>
      <c r="K556" s="66">
        <v>0.45400000000000001</v>
      </c>
      <c r="L556" s="65"/>
      <c r="M556" s="65"/>
      <c r="N556" s="66">
        <v>1.6710898193101376</v>
      </c>
      <c r="O556" s="65">
        <v>2.0053077831721651</v>
      </c>
      <c r="P556" s="65">
        <f t="shared" si="24"/>
        <v>731.0598464246508</v>
      </c>
      <c r="Q556" s="8">
        <f t="shared" si="25"/>
        <v>0.22639916117107195</v>
      </c>
      <c r="R556" s="8">
        <f t="shared" si="26"/>
        <v>2.7357541380247818</v>
      </c>
    </row>
    <row r="557" spans="1:18" x14ac:dyDescent="0.3">
      <c r="A557" s="64" t="s">
        <v>379</v>
      </c>
      <c r="B557" s="64" t="s">
        <v>125</v>
      </c>
      <c r="C557" s="65" t="s">
        <v>246</v>
      </c>
      <c r="D557" s="64" t="s">
        <v>111</v>
      </c>
      <c r="E557" s="65"/>
      <c r="F557" s="65">
        <v>1751</v>
      </c>
      <c r="G557" s="65" t="s">
        <v>71</v>
      </c>
      <c r="H557" s="65" t="s">
        <v>95</v>
      </c>
      <c r="I557" s="65">
        <v>1</v>
      </c>
      <c r="J557" s="65">
        <v>1466</v>
      </c>
      <c r="K557" s="66">
        <v>0.45400000000000001</v>
      </c>
      <c r="L557" s="65"/>
      <c r="M557" s="65"/>
      <c r="N557" s="66">
        <v>1.7036431713605917</v>
      </c>
      <c r="O557" s="65">
        <v>2.0443718056327098</v>
      </c>
      <c r="P557" s="65">
        <f t="shared" si="24"/>
        <v>717.09069551870959</v>
      </c>
      <c r="Q557" s="8">
        <f t="shared" si="25"/>
        <v>0.22207310761629886</v>
      </c>
      <c r="R557" s="8">
        <f t="shared" si="26"/>
        <v>2.7890474838099721</v>
      </c>
    </row>
    <row r="558" spans="1:18" x14ac:dyDescent="0.3">
      <c r="A558" s="64" t="s">
        <v>379</v>
      </c>
      <c r="B558" s="64" t="s">
        <v>125</v>
      </c>
      <c r="C558" s="65" t="s">
        <v>246</v>
      </c>
      <c r="D558" s="64" t="s">
        <v>111</v>
      </c>
      <c r="E558" s="65"/>
      <c r="F558" s="65">
        <v>1752</v>
      </c>
      <c r="G558" s="65" t="s">
        <v>71</v>
      </c>
      <c r="H558" s="65" t="s">
        <v>95</v>
      </c>
      <c r="I558" s="65">
        <v>1</v>
      </c>
      <c r="J558" s="65">
        <v>1466</v>
      </c>
      <c r="K558" s="66">
        <v>0.45400000000000001</v>
      </c>
      <c r="L558" s="65"/>
      <c r="M558" s="65"/>
      <c r="N558" s="66">
        <v>1.6209769126609275</v>
      </c>
      <c r="O558" s="65">
        <v>1.945172295193113</v>
      </c>
      <c r="P558" s="65">
        <f t="shared" si="24"/>
        <v>753.66074440951172</v>
      </c>
      <c r="Q558" s="8">
        <f t="shared" si="25"/>
        <v>0.23339834785942587</v>
      </c>
      <c r="R558" s="8">
        <f t="shared" si="26"/>
        <v>2.6537139088582715</v>
      </c>
    </row>
    <row r="559" spans="1:18" x14ac:dyDescent="0.3">
      <c r="A559" s="64" t="s">
        <v>379</v>
      </c>
      <c r="B559" s="64" t="s">
        <v>125</v>
      </c>
      <c r="C559" s="65" t="s">
        <v>246</v>
      </c>
      <c r="D559" s="64" t="s">
        <v>111</v>
      </c>
      <c r="E559" s="65"/>
      <c r="F559" s="65">
        <v>1753</v>
      </c>
      <c r="G559" s="65" t="s">
        <v>71</v>
      </c>
      <c r="H559" s="65" t="s">
        <v>95</v>
      </c>
      <c r="I559" s="65">
        <v>1</v>
      </c>
      <c r="J559" s="65">
        <v>1466</v>
      </c>
      <c r="K559" s="66">
        <v>0.45400000000000001</v>
      </c>
      <c r="L559" s="65"/>
      <c r="M559" s="65"/>
      <c r="N559" s="66">
        <v>1.7340661041866132</v>
      </c>
      <c r="O559" s="65">
        <v>2.0808793250239357</v>
      </c>
      <c r="P559" s="65">
        <f t="shared" si="24"/>
        <v>704.50985906313292</v>
      </c>
      <c r="Q559" s="8">
        <f t="shared" si="25"/>
        <v>0.21817699591723216</v>
      </c>
      <c r="R559" s="8">
        <f t="shared" si="26"/>
        <v>2.8388531037161471</v>
      </c>
    </row>
    <row r="560" spans="1:18" x14ac:dyDescent="0.3">
      <c r="A560" s="64" t="s">
        <v>379</v>
      </c>
      <c r="B560" s="64" t="s">
        <v>125</v>
      </c>
      <c r="C560" s="65" t="s">
        <v>246</v>
      </c>
      <c r="D560" s="64" t="s">
        <v>111</v>
      </c>
      <c r="E560" s="65"/>
      <c r="F560" s="65">
        <v>1754</v>
      </c>
      <c r="G560" s="65" t="s">
        <v>71</v>
      </c>
      <c r="H560" s="65" t="s">
        <v>95</v>
      </c>
      <c r="I560" s="65">
        <v>1</v>
      </c>
      <c r="J560" s="65">
        <v>1466</v>
      </c>
      <c r="K560" s="66">
        <v>0.45400000000000001</v>
      </c>
      <c r="L560" s="65"/>
      <c r="M560" s="65"/>
      <c r="N560" s="66">
        <v>1.3201772395884002</v>
      </c>
      <c r="O560" s="65">
        <v>1.5842126875060802</v>
      </c>
      <c r="P560" s="65">
        <f t="shared" si="24"/>
        <v>925.3807973901695</v>
      </c>
      <c r="Q560" s="8">
        <f t="shared" si="25"/>
        <v>0.28657768213856549</v>
      </c>
      <c r="R560" s="8">
        <f t="shared" si="26"/>
        <v>2.1612724249741886</v>
      </c>
    </row>
    <row r="561" spans="1:18" x14ac:dyDescent="0.3">
      <c r="A561" s="64" t="s">
        <v>379</v>
      </c>
      <c r="B561" s="64" t="s">
        <v>125</v>
      </c>
      <c r="C561" s="65" t="s">
        <v>246</v>
      </c>
      <c r="D561" s="64" t="s">
        <v>111</v>
      </c>
      <c r="E561" s="65"/>
      <c r="F561" s="65">
        <v>1755</v>
      </c>
      <c r="G561" s="65" t="s">
        <v>71</v>
      </c>
      <c r="H561" s="65" t="s">
        <v>95</v>
      </c>
      <c r="I561" s="65">
        <v>1</v>
      </c>
      <c r="J561" s="65">
        <v>1466</v>
      </c>
      <c r="K561" s="66">
        <v>0.45400000000000001</v>
      </c>
      <c r="L561" s="65"/>
      <c r="M561" s="65"/>
      <c r="N561" s="66">
        <v>1.2330835704153331</v>
      </c>
      <c r="O561" s="65">
        <v>1.4797002844983997</v>
      </c>
      <c r="P561" s="65">
        <f t="shared" si="24"/>
        <v>990.74117600575846</v>
      </c>
      <c r="Q561" s="8">
        <f t="shared" si="25"/>
        <v>0.30681889079578062</v>
      </c>
      <c r="R561" s="8">
        <f t="shared" si="26"/>
        <v>2.0186907019077758</v>
      </c>
    </row>
    <row r="562" spans="1:18" x14ac:dyDescent="0.3">
      <c r="A562" s="64" t="s">
        <v>379</v>
      </c>
      <c r="B562" s="64" t="s">
        <v>125</v>
      </c>
      <c r="C562" s="65" t="s">
        <v>246</v>
      </c>
      <c r="D562" s="64" t="s">
        <v>111</v>
      </c>
      <c r="E562" s="65"/>
      <c r="F562" s="65">
        <v>1756</v>
      </c>
      <c r="G562" s="65" t="s">
        <v>71</v>
      </c>
      <c r="H562" s="65" t="s">
        <v>95</v>
      </c>
      <c r="I562" s="65">
        <v>1</v>
      </c>
      <c r="J562" s="65">
        <v>1466</v>
      </c>
      <c r="K562" s="66">
        <v>0.45400000000000001</v>
      </c>
      <c r="L562" s="65"/>
      <c r="M562" s="65"/>
      <c r="N562" s="66">
        <v>1.6872449641713485</v>
      </c>
      <c r="O562" s="65">
        <v>2.0246939570056179</v>
      </c>
      <c r="P562" s="65">
        <f t="shared" si="24"/>
        <v>724.06004617513281</v>
      </c>
      <c r="Q562" s="8">
        <f t="shared" si="25"/>
        <v>0.22423141948397701</v>
      </c>
      <c r="R562" s="8">
        <f t="shared" si="26"/>
        <v>2.7622018513037077</v>
      </c>
    </row>
    <row r="563" spans="1:18" x14ac:dyDescent="0.3">
      <c r="A563" s="64" t="s">
        <v>379</v>
      </c>
      <c r="B563" s="64" t="s">
        <v>125</v>
      </c>
      <c r="C563" s="65" t="s">
        <v>246</v>
      </c>
      <c r="D563" s="64" t="s">
        <v>111</v>
      </c>
      <c r="E563" s="65"/>
      <c r="F563" s="65">
        <v>1757</v>
      </c>
      <c r="G563" s="65" t="s">
        <v>71</v>
      </c>
      <c r="H563" s="65" t="s">
        <v>95</v>
      </c>
      <c r="I563" s="65">
        <v>1</v>
      </c>
      <c r="J563" s="65">
        <v>1466</v>
      </c>
      <c r="K563" s="66">
        <v>0.45400000000000001</v>
      </c>
      <c r="L563" s="65"/>
      <c r="M563" s="65"/>
      <c r="N563" s="66">
        <v>2.1788473534047141</v>
      </c>
      <c r="O563" s="65">
        <v>2.6146168240856569</v>
      </c>
      <c r="P563" s="65">
        <f t="shared" si="24"/>
        <v>560.69401317061693</v>
      </c>
      <c r="Q563" s="8">
        <f t="shared" si="25"/>
        <v>0.17363921008148711</v>
      </c>
      <c r="R563" s="8">
        <f t="shared" si="26"/>
        <v>3.5670079455465986</v>
      </c>
    </row>
    <row r="564" spans="1:18" x14ac:dyDescent="0.3">
      <c r="A564" s="64" t="s">
        <v>379</v>
      </c>
      <c r="B564" s="64" t="s">
        <v>125</v>
      </c>
      <c r="C564" s="65" t="s">
        <v>246</v>
      </c>
      <c r="D564" s="64" t="s">
        <v>111</v>
      </c>
      <c r="E564" s="65"/>
      <c r="F564" s="65">
        <v>1758</v>
      </c>
      <c r="G564" s="65" t="s">
        <v>71</v>
      </c>
      <c r="H564" s="65" t="s">
        <v>95</v>
      </c>
      <c r="I564" s="65">
        <v>1</v>
      </c>
      <c r="J564" s="65">
        <v>1466</v>
      </c>
      <c r="K564" s="66">
        <v>0.45400000000000001</v>
      </c>
      <c r="L564" s="65"/>
      <c r="M564" s="65"/>
      <c r="N564" s="66">
        <v>1.6735916405755398</v>
      </c>
      <c r="O564" s="65">
        <v>2.0083099686906478</v>
      </c>
      <c r="P564" s="65">
        <f t="shared" si="24"/>
        <v>729.96699854842825</v>
      </c>
      <c r="Q564" s="8">
        <f t="shared" si="25"/>
        <v>0.22606072124214627</v>
      </c>
      <c r="R564" s="8">
        <f t="shared" si="26"/>
        <v>2.7398498890731897</v>
      </c>
    </row>
    <row r="565" spans="1:18" x14ac:dyDescent="0.3">
      <c r="A565" s="64" t="s">
        <v>379</v>
      </c>
      <c r="B565" s="64" t="s">
        <v>125</v>
      </c>
      <c r="C565" s="65" t="s">
        <v>246</v>
      </c>
      <c r="D565" s="64" t="s">
        <v>111</v>
      </c>
      <c r="E565" s="65"/>
      <c r="F565" s="65">
        <v>1759</v>
      </c>
      <c r="G565" s="65" t="s">
        <v>71</v>
      </c>
      <c r="H565" s="65" t="s">
        <v>95</v>
      </c>
      <c r="I565" s="65">
        <v>1</v>
      </c>
      <c r="J565" s="65">
        <v>1466</v>
      </c>
      <c r="K565" s="66">
        <v>0.45400000000000001</v>
      </c>
      <c r="L565" s="65"/>
      <c r="M565" s="65"/>
      <c r="N565" s="66">
        <v>1.3065721129791348</v>
      </c>
      <c r="O565" s="65">
        <v>1.5678865355749616</v>
      </c>
      <c r="P565" s="65">
        <f t="shared" si="24"/>
        <v>935.01663974836117</v>
      </c>
      <c r="Q565" s="8">
        <f t="shared" si="25"/>
        <v>0.28956176974471759</v>
      </c>
      <c r="R565" s="8">
        <f t="shared" si="26"/>
        <v>2.1389993664051317</v>
      </c>
    </row>
    <row r="566" spans="1:18" x14ac:dyDescent="0.3">
      <c r="A566" s="64" t="s">
        <v>379</v>
      </c>
      <c r="B566" s="64" t="s">
        <v>125</v>
      </c>
      <c r="C566" s="65" t="s">
        <v>246</v>
      </c>
      <c r="D566" s="64" t="s">
        <v>111</v>
      </c>
      <c r="E566" s="65"/>
      <c r="F566" s="65">
        <v>1760</v>
      </c>
      <c r="G566" s="65" t="s">
        <v>71</v>
      </c>
      <c r="H566" s="65" t="s">
        <v>95</v>
      </c>
      <c r="I566" s="65">
        <v>1</v>
      </c>
      <c r="J566" s="65">
        <v>1466</v>
      </c>
      <c r="K566" s="66">
        <v>0.45400000000000001</v>
      </c>
      <c r="L566" s="65"/>
      <c r="M566" s="65"/>
      <c r="N566" s="66">
        <v>1.3348821355806062</v>
      </c>
      <c r="O566" s="65">
        <v>1.6018585626967274</v>
      </c>
      <c r="P566" s="65">
        <f t="shared" si="24"/>
        <v>915.18691733431842</v>
      </c>
      <c r="Q566" s="8">
        <f t="shared" si="25"/>
        <v>0.28342077794664433</v>
      </c>
      <c r="R566" s="8">
        <f t="shared" si="26"/>
        <v>2.185345924552152</v>
      </c>
    </row>
    <row r="567" spans="1:18" x14ac:dyDescent="0.3">
      <c r="A567" s="64" t="s">
        <v>379</v>
      </c>
      <c r="B567" s="64" t="s">
        <v>125</v>
      </c>
      <c r="C567" s="65" t="s">
        <v>246</v>
      </c>
      <c r="D567" s="64" t="s">
        <v>111</v>
      </c>
      <c r="E567" s="65"/>
      <c r="F567" s="65">
        <v>1761</v>
      </c>
      <c r="G567" s="65" t="s">
        <v>71</v>
      </c>
      <c r="H567" s="65" t="s">
        <v>95</v>
      </c>
      <c r="I567" s="65">
        <v>1</v>
      </c>
      <c r="J567" s="65">
        <v>1466</v>
      </c>
      <c r="K567" s="66">
        <v>0.45400000000000001</v>
      </c>
      <c r="L567" s="65"/>
      <c r="M567" s="65"/>
      <c r="N567" s="66">
        <v>1.2917139759391487</v>
      </c>
      <c r="O567" s="65">
        <v>1.5500567711269784</v>
      </c>
      <c r="P567" s="65">
        <f t="shared" si="24"/>
        <v>945.77181126994185</v>
      </c>
      <c r="Q567" s="8">
        <f t="shared" si="25"/>
        <v>0.29289249816954543</v>
      </c>
      <c r="R567" s="8">
        <f t="shared" si="26"/>
        <v>2.1146749947162053</v>
      </c>
    </row>
    <row r="568" spans="1:18" x14ac:dyDescent="0.3">
      <c r="A568" s="64" t="s">
        <v>379</v>
      </c>
      <c r="B568" s="64" t="s">
        <v>125</v>
      </c>
      <c r="C568" s="65" t="s">
        <v>246</v>
      </c>
      <c r="D568" s="64" t="s">
        <v>111</v>
      </c>
      <c r="E568" s="65"/>
      <c r="F568" s="65">
        <v>1762</v>
      </c>
      <c r="G568" s="65" t="s">
        <v>71</v>
      </c>
      <c r="H568" s="65" t="s">
        <v>95</v>
      </c>
      <c r="I568" s="65">
        <v>1</v>
      </c>
      <c r="J568" s="65">
        <v>1466</v>
      </c>
      <c r="K568" s="66">
        <v>0.45400000000000001</v>
      </c>
      <c r="L568" s="65"/>
      <c r="M568" s="65"/>
      <c r="N568" s="66">
        <v>1.313125272319662</v>
      </c>
      <c r="O568" s="65">
        <v>1.5757503267835944</v>
      </c>
      <c r="P568" s="65">
        <f t="shared" si="24"/>
        <v>930.35043374694033</v>
      </c>
      <c r="Q568" s="8">
        <f t="shared" si="25"/>
        <v>0.28811671004168549</v>
      </c>
      <c r="R568" s="8">
        <f t="shared" si="26"/>
        <v>2.1497275945205927</v>
      </c>
    </row>
    <row r="569" spans="1:18" x14ac:dyDescent="0.3">
      <c r="A569" s="64" t="s">
        <v>379</v>
      </c>
      <c r="B569" s="64" t="s">
        <v>125</v>
      </c>
      <c r="C569" s="65" t="s">
        <v>246</v>
      </c>
      <c r="D569" s="64" t="s">
        <v>111</v>
      </c>
      <c r="E569" s="65"/>
      <c r="F569" s="65">
        <v>1763</v>
      </c>
      <c r="G569" s="65" t="s">
        <v>71</v>
      </c>
      <c r="H569" s="65" t="s">
        <v>95</v>
      </c>
      <c r="I569" s="65">
        <v>1</v>
      </c>
      <c r="J569" s="65">
        <v>1466</v>
      </c>
      <c r="K569" s="66">
        <v>0.45400000000000001</v>
      </c>
      <c r="L569" s="65"/>
      <c r="M569" s="65"/>
      <c r="N569" s="66">
        <v>1.5854955368297039</v>
      </c>
      <c r="O569" s="65">
        <v>1.9025946441956445</v>
      </c>
      <c r="P569" s="65">
        <f t="shared" si="24"/>
        <v>770.5267143857526</v>
      </c>
      <c r="Q569" s="8">
        <f t="shared" si="25"/>
        <v>0.23862150636502844</v>
      </c>
      <c r="R569" s="8">
        <f t="shared" si="26"/>
        <v>2.5956270725725026</v>
      </c>
    </row>
    <row r="570" spans="1:18" x14ac:dyDescent="0.3">
      <c r="A570" s="64" t="s">
        <v>379</v>
      </c>
      <c r="B570" s="64" t="s">
        <v>125</v>
      </c>
      <c r="C570" s="65" t="s">
        <v>246</v>
      </c>
      <c r="D570" s="64" t="s">
        <v>111</v>
      </c>
      <c r="E570" s="65"/>
      <c r="F570" s="65">
        <v>1764</v>
      </c>
      <c r="G570" s="65" t="s">
        <v>71</v>
      </c>
      <c r="H570" s="65" t="s">
        <v>95</v>
      </c>
      <c r="I570" s="65">
        <v>1</v>
      </c>
      <c r="J570" s="65">
        <v>1466</v>
      </c>
      <c r="K570" s="66">
        <v>0.45400000000000001</v>
      </c>
      <c r="L570" s="65"/>
      <c r="M570" s="65"/>
      <c r="N570" s="66">
        <v>1.7334835558492079</v>
      </c>
      <c r="O570" s="65">
        <v>2.0801802670190495</v>
      </c>
      <c r="P570" s="65">
        <f t="shared" si="24"/>
        <v>704.74661414840489</v>
      </c>
      <c r="Q570" s="8">
        <f t="shared" si="25"/>
        <v>0.21825031570489486</v>
      </c>
      <c r="R570" s="8">
        <f t="shared" si="26"/>
        <v>2.8378994093029322</v>
      </c>
    </row>
    <row r="571" spans="1:18" x14ac:dyDescent="0.3">
      <c r="A571" s="64" t="s">
        <v>379</v>
      </c>
      <c r="B571" s="64" t="s">
        <v>125</v>
      </c>
      <c r="C571" s="65" t="s">
        <v>246</v>
      </c>
      <c r="D571" s="64" t="s">
        <v>111</v>
      </c>
      <c r="E571" s="65"/>
      <c r="F571" s="65">
        <v>1765</v>
      </c>
      <c r="G571" s="65" t="s">
        <v>71</v>
      </c>
      <c r="H571" s="65" t="s">
        <v>95</v>
      </c>
      <c r="I571" s="65">
        <v>1</v>
      </c>
      <c r="J571" s="65">
        <v>1466</v>
      </c>
      <c r="K571" s="66">
        <v>0.45400000000000001</v>
      </c>
      <c r="L571" s="65"/>
      <c r="M571" s="65"/>
      <c r="N571" s="66">
        <v>1.9182417283787425</v>
      </c>
      <c r="O571" s="65">
        <v>2.3018900740544908</v>
      </c>
      <c r="P571" s="65">
        <f t="shared" si="24"/>
        <v>636.86794453126288</v>
      </c>
      <c r="Q571" s="8">
        <f t="shared" si="25"/>
        <v>0.19722922702400639</v>
      </c>
      <c r="R571" s="8">
        <f t="shared" si="26"/>
        <v>3.1403684502789777</v>
      </c>
    </row>
    <row r="572" spans="1:18" x14ac:dyDescent="0.3">
      <c r="A572" s="64" t="s">
        <v>379</v>
      </c>
      <c r="B572" s="64" t="s">
        <v>125</v>
      </c>
      <c r="C572" s="65" t="s">
        <v>246</v>
      </c>
      <c r="D572" s="64" t="s">
        <v>111</v>
      </c>
      <c r="E572" s="65"/>
      <c r="F572" s="65">
        <v>1766</v>
      </c>
      <c r="G572" s="65" t="s">
        <v>71</v>
      </c>
      <c r="H572" s="65" t="s">
        <v>95</v>
      </c>
      <c r="I572" s="65">
        <v>1</v>
      </c>
      <c r="J572" s="65">
        <v>1466</v>
      </c>
      <c r="K572" s="66">
        <v>0.45400000000000001</v>
      </c>
      <c r="L572" s="65"/>
      <c r="M572" s="65"/>
      <c r="N572" s="66">
        <v>1.8254399016709939</v>
      </c>
      <c r="O572" s="65">
        <v>2.1905278820051928</v>
      </c>
      <c r="P572" s="65">
        <f t="shared" si="24"/>
        <v>669.24507651463205</v>
      </c>
      <c r="Q572" s="8">
        <f t="shared" si="25"/>
        <v>0.2072559786750634</v>
      </c>
      <c r="R572" s="8">
        <f t="shared" si="26"/>
        <v>2.9884418581244101</v>
      </c>
    </row>
    <row r="573" spans="1:18" x14ac:dyDescent="0.3">
      <c r="A573" s="64" t="s">
        <v>379</v>
      </c>
      <c r="B573" s="64" t="s">
        <v>125</v>
      </c>
      <c r="C573" s="65" t="s">
        <v>246</v>
      </c>
      <c r="D573" s="64" t="s">
        <v>111</v>
      </c>
      <c r="E573" s="65"/>
      <c r="F573" s="65">
        <v>1767</v>
      </c>
      <c r="G573" s="65" t="s">
        <v>71</v>
      </c>
      <c r="H573" s="65" t="s">
        <v>95</v>
      </c>
      <c r="I573" s="65">
        <v>1</v>
      </c>
      <c r="J573" s="65">
        <v>1466</v>
      </c>
      <c r="K573" s="66">
        <v>0.45400000000000001</v>
      </c>
      <c r="L573" s="65"/>
      <c r="M573" s="65"/>
      <c r="N573" s="66">
        <v>2.2273510289734761</v>
      </c>
      <c r="O573" s="65">
        <v>2.6728212347681715</v>
      </c>
      <c r="P573" s="65">
        <f t="shared" si="24"/>
        <v>548.48411892655224</v>
      </c>
      <c r="Q573" s="8">
        <f t="shared" si="25"/>
        <v>0.16985797407411646</v>
      </c>
      <c r="R573" s="8">
        <f t="shared" si="26"/>
        <v>3.6464136899975057</v>
      </c>
    </row>
    <row r="574" spans="1:18" x14ac:dyDescent="0.3">
      <c r="A574" s="64" t="s">
        <v>379</v>
      </c>
      <c r="B574" s="64" t="s">
        <v>125</v>
      </c>
      <c r="C574" s="65" t="s">
        <v>246</v>
      </c>
      <c r="D574" s="64" t="s">
        <v>111</v>
      </c>
      <c r="E574" s="65"/>
      <c r="F574" s="65">
        <v>1768</v>
      </c>
      <c r="G574" s="65" t="s">
        <v>71</v>
      </c>
      <c r="H574" s="65" t="s">
        <v>95</v>
      </c>
      <c r="I574" s="65">
        <v>1</v>
      </c>
      <c r="J574" s="65">
        <v>1466</v>
      </c>
      <c r="K574" s="66">
        <v>0.45400000000000001</v>
      </c>
      <c r="L574" s="65"/>
      <c r="M574" s="65"/>
      <c r="N574" s="66">
        <v>2.127124356099229</v>
      </c>
      <c r="O574" s="65">
        <v>2.5525492273190746</v>
      </c>
      <c r="P574" s="65">
        <f t="shared" si="24"/>
        <v>574.32780700559886</v>
      </c>
      <c r="Q574" s="8">
        <f t="shared" si="25"/>
        <v>0.17786140817226595</v>
      </c>
      <c r="R574" s="8">
        <f t="shared" si="26"/>
        <v>3.4823318244462134</v>
      </c>
    </row>
    <row r="575" spans="1:18" x14ac:dyDescent="0.3">
      <c r="A575" s="64" t="s">
        <v>379</v>
      </c>
      <c r="B575" s="64" t="s">
        <v>125</v>
      </c>
      <c r="C575" s="65" t="s">
        <v>246</v>
      </c>
      <c r="D575" s="64" t="s">
        <v>111</v>
      </c>
      <c r="E575" s="65"/>
      <c r="F575" s="65">
        <v>1769</v>
      </c>
      <c r="G575" s="65" t="s">
        <v>71</v>
      </c>
      <c r="H575" s="65" t="s">
        <v>95</v>
      </c>
      <c r="I575" s="65">
        <v>1</v>
      </c>
      <c r="J575" s="65">
        <v>1466</v>
      </c>
      <c r="K575" s="66">
        <v>0.45400000000000001</v>
      </c>
      <c r="L575" s="65"/>
      <c r="M575" s="65"/>
      <c r="N575" s="66">
        <v>1.570504648692276</v>
      </c>
      <c r="O575" s="65">
        <v>1.8846055784307312</v>
      </c>
      <c r="P575" s="65">
        <f t="shared" si="24"/>
        <v>777.88159855745801</v>
      </c>
      <c r="Q575" s="8">
        <f t="shared" si="25"/>
        <v>0.24089921265012684</v>
      </c>
      <c r="R575" s="8">
        <f t="shared" si="26"/>
        <v>2.5710853730296468</v>
      </c>
    </row>
    <row r="576" spans="1:18" x14ac:dyDescent="0.3">
      <c r="A576" s="64" t="s">
        <v>379</v>
      </c>
      <c r="B576" s="64" t="s">
        <v>125</v>
      </c>
      <c r="C576" s="65" t="s">
        <v>246</v>
      </c>
      <c r="D576" s="64" t="s">
        <v>111</v>
      </c>
      <c r="E576" s="65"/>
      <c r="F576" s="65">
        <v>1770</v>
      </c>
      <c r="G576" s="65" t="s">
        <v>71</v>
      </c>
      <c r="H576" s="65" t="s">
        <v>95</v>
      </c>
      <c r="I576" s="65">
        <v>1</v>
      </c>
      <c r="J576" s="65">
        <v>1466</v>
      </c>
      <c r="K576" s="66">
        <v>0.45400000000000001</v>
      </c>
      <c r="L576" s="65"/>
      <c r="M576" s="65"/>
      <c r="N576" s="66">
        <v>1.7422127487647407</v>
      </c>
      <c r="O576" s="65">
        <v>2.0906552985176887</v>
      </c>
      <c r="P576" s="65">
        <f t="shared" si="24"/>
        <v>701.21554760338529</v>
      </c>
      <c r="Q576" s="8">
        <f t="shared" si="25"/>
        <v>0.21715679305043448</v>
      </c>
      <c r="R576" s="8">
        <f t="shared" si="26"/>
        <v>2.8521900389054413</v>
      </c>
    </row>
    <row r="577" spans="1:18" x14ac:dyDescent="0.3">
      <c r="A577" s="64" t="s">
        <v>379</v>
      </c>
      <c r="B577" s="64" t="s">
        <v>125</v>
      </c>
      <c r="C577" s="65" t="s">
        <v>246</v>
      </c>
      <c r="D577" s="64" t="s">
        <v>111</v>
      </c>
      <c r="E577" s="65"/>
      <c r="F577" s="65">
        <v>1771</v>
      </c>
      <c r="G577" s="65" t="s">
        <v>71</v>
      </c>
      <c r="H577" s="65" t="s">
        <v>95</v>
      </c>
      <c r="I577" s="65">
        <v>1</v>
      </c>
      <c r="J577" s="65">
        <v>1466</v>
      </c>
      <c r="K577" s="66">
        <v>0.45400000000000001</v>
      </c>
      <c r="L577" s="65"/>
      <c r="M577" s="65"/>
      <c r="N577" s="66">
        <v>1.984547641985132</v>
      </c>
      <c r="O577" s="65">
        <v>2.3814571703821583</v>
      </c>
      <c r="P577" s="65">
        <f t="shared" si="24"/>
        <v>615.58948791203636</v>
      </c>
      <c r="Q577" s="8">
        <f t="shared" si="25"/>
        <v>0.1906395822046825</v>
      </c>
      <c r="R577" s="8">
        <f t="shared" si="26"/>
        <v>3.2489183770561505</v>
      </c>
    </row>
    <row r="578" spans="1:18" x14ac:dyDescent="0.3">
      <c r="A578" s="64" t="s">
        <v>379</v>
      </c>
      <c r="B578" s="64" t="s">
        <v>125</v>
      </c>
      <c r="C578" s="65" t="s">
        <v>246</v>
      </c>
      <c r="D578" s="64" t="s">
        <v>111</v>
      </c>
      <c r="E578" s="65"/>
      <c r="F578" s="65">
        <v>1772</v>
      </c>
      <c r="G578" s="65" t="s">
        <v>71</v>
      </c>
      <c r="H578" s="65" t="s">
        <v>95</v>
      </c>
      <c r="I578" s="65">
        <v>1</v>
      </c>
      <c r="J578" s="65">
        <v>1466</v>
      </c>
      <c r="K578" s="66">
        <v>0.45400000000000001</v>
      </c>
      <c r="L578" s="65"/>
      <c r="M578" s="65"/>
      <c r="N578" s="66">
        <v>2.180645644164215</v>
      </c>
      <c r="O578" s="65">
        <v>2.6167747729970579</v>
      </c>
      <c r="P578" s="65">
        <f t="shared" si="24"/>
        <v>560.23163136847018</v>
      </c>
      <c r="Q578" s="8">
        <f t="shared" si="25"/>
        <v>0.1734960168085167</v>
      </c>
      <c r="R578" s="8">
        <f t="shared" si="26"/>
        <v>3.5699519413329575</v>
      </c>
    </row>
    <row r="579" spans="1:18" x14ac:dyDescent="0.3">
      <c r="A579" s="64" t="s">
        <v>379</v>
      </c>
      <c r="B579" s="64" t="s">
        <v>125</v>
      </c>
      <c r="C579" s="65" t="s">
        <v>246</v>
      </c>
      <c r="D579" s="64" t="s">
        <v>111</v>
      </c>
      <c r="E579" s="65"/>
      <c r="F579" s="65">
        <v>1773</v>
      </c>
      <c r="G579" s="65" t="s">
        <v>71</v>
      </c>
      <c r="H579" s="65" t="s">
        <v>95</v>
      </c>
      <c r="I579" s="65">
        <v>1</v>
      </c>
      <c r="J579" s="65">
        <v>1466</v>
      </c>
      <c r="K579" s="66">
        <v>0.45400000000000001</v>
      </c>
      <c r="L579" s="65"/>
      <c r="M579" s="65"/>
      <c r="N579" s="66">
        <v>2.0660260923038387</v>
      </c>
      <c r="O579" s="65">
        <v>2.4792313107646065</v>
      </c>
      <c r="P579" s="65">
        <f t="shared" ref="P579:P606" si="27">SUM(J579/O579)</f>
        <v>591.31231266512145</v>
      </c>
      <c r="Q579" s="8">
        <f t="shared" ref="Q579:Q642" si="28">SUM(K579/O579)</f>
        <v>0.18312127554567884</v>
      </c>
      <c r="R579" s="8">
        <f t="shared" ref="R579:R642" si="29">SUM(O579/J579)*2000</f>
        <v>3.3823073816706777</v>
      </c>
    </row>
    <row r="580" spans="1:18" x14ac:dyDescent="0.3">
      <c r="A580" s="64" t="s">
        <v>379</v>
      </c>
      <c r="B580" s="64" t="s">
        <v>125</v>
      </c>
      <c r="C580" s="65" t="s">
        <v>246</v>
      </c>
      <c r="D580" s="64" t="s">
        <v>111</v>
      </c>
      <c r="E580" s="65"/>
      <c r="F580" s="65">
        <v>1774</v>
      </c>
      <c r="G580" s="65" t="s">
        <v>71</v>
      </c>
      <c r="H580" s="65" t="s">
        <v>95</v>
      </c>
      <c r="I580" s="65">
        <v>1</v>
      </c>
      <c r="J580" s="65">
        <v>1466</v>
      </c>
      <c r="K580" s="66">
        <v>0.45400000000000001</v>
      </c>
      <c r="L580" s="65"/>
      <c r="M580" s="65"/>
      <c r="N580" s="66">
        <v>2.1825305361568583</v>
      </c>
      <c r="O580" s="65">
        <v>2.6190366433882297</v>
      </c>
      <c r="P580" s="65">
        <f t="shared" si="27"/>
        <v>559.74780028409452</v>
      </c>
      <c r="Q580" s="8">
        <f t="shared" si="28"/>
        <v>0.17334618098838944</v>
      </c>
      <c r="R580" s="8">
        <f t="shared" si="29"/>
        <v>3.5730377126715274</v>
      </c>
    </row>
    <row r="581" spans="1:18" x14ac:dyDescent="0.3">
      <c r="A581" s="64" t="s">
        <v>379</v>
      </c>
      <c r="B581" s="64" t="s">
        <v>125</v>
      </c>
      <c r="C581" s="65" t="s">
        <v>246</v>
      </c>
      <c r="D581" s="64" t="s">
        <v>111</v>
      </c>
      <c r="E581" s="65"/>
      <c r="F581" s="65">
        <v>1775</v>
      </c>
      <c r="G581" s="65" t="s">
        <v>71</v>
      </c>
      <c r="H581" s="65" t="s">
        <v>95</v>
      </c>
      <c r="I581" s="65">
        <v>1</v>
      </c>
      <c r="J581" s="65">
        <v>1466</v>
      </c>
      <c r="K581" s="66">
        <v>0.45400000000000001</v>
      </c>
      <c r="L581" s="65"/>
      <c r="M581" s="65"/>
      <c r="N581" s="66">
        <v>2.0493670717688315</v>
      </c>
      <c r="O581" s="65">
        <v>2.4592404861225976</v>
      </c>
      <c r="P581" s="65">
        <f t="shared" si="27"/>
        <v>596.11900839815519</v>
      </c>
      <c r="Q581" s="8">
        <f t="shared" si="28"/>
        <v>0.18460984298278477</v>
      </c>
      <c r="R581" s="8">
        <f t="shared" si="29"/>
        <v>3.3550347696079093</v>
      </c>
    </row>
    <row r="582" spans="1:18" x14ac:dyDescent="0.3">
      <c r="A582" s="64" t="s">
        <v>379</v>
      </c>
      <c r="B582" s="64" t="s">
        <v>125</v>
      </c>
      <c r="C582" s="65" t="s">
        <v>246</v>
      </c>
      <c r="D582" s="64" t="s">
        <v>111</v>
      </c>
      <c r="E582" s="65"/>
      <c r="F582" s="65">
        <v>1776</v>
      </c>
      <c r="G582" s="65" t="s">
        <v>71</v>
      </c>
      <c r="H582" s="65" t="s">
        <v>95</v>
      </c>
      <c r="I582" s="65">
        <v>1</v>
      </c>
      <c r="J582" s="65">
        <v>1466</v>
      </c>
      <c r="K582" s="66">
        <v>0.45400000000000001</v>
      </c>
      <c r="L582" s="65"/>
      <c r="M582" s="65"/>
      <c r="N582" s="66">
        <v>1.71324288748515</v>
      </c>
      <c r="O582" s="65">
        <v>2.0558914649821798</v>
      </c>
      <c r="P582" s="65">
        <f t="shared" si="27"/>
        <v>713.07266213720436</v>
      </c>
      <c r="Q582" s="8">
        <f t="shared" si="28"/>
        <v>0.22082877804249032</v>
      </c>
      <c r="R582" s="8">
        <f t="shared" si="29"/>
        <v>2.8047632537273941</v>
      </c>
    </row>
    <row r="583" spans="1:18" x14ac:dyDescent="0.3">
      <c r="A583" s="64" t="s">
        <v>379</v>
      </c>
      <c r="B583" s="64" t="s">
        <v>125</v>
      </c>
      <c r="C583" s="65" t="s">
        <v>246</v>
      </c>
      <c r="D583" s="64" t="s">
        <v>111</v>
      </c>
      <c r="E583" s="65"/>
      <c r="F583" s="65">
        <v>1777</v>
      </c>
      <c r="G583" s="65" t="s">
        <v>71</v>
      </c>
      <c r="H583" s="65" t="s">
        <v>95</v>
      </c>
      <c r="I583" s="65">
        <v>1</v>
      </c>
      <c r="J583" s="65">
        <v>1466</v>
      </c>
      <c r="K583" s="66">
        <v>0.45400000000000001</v>
      </c>
      <c r="L583" s="65"/>
      <c r="M583" s="65"/>
      <c r="N583" s="66">
        <v>1.9097436148774096</v>
      </c>
      <c r="O583" s="65">
        <v>2.2916923378528913</v>
      </c>
      <c r="P583" s="65">
        <f t="shared" si="27"/>
        <v>639.70192498592962</v>
      </c>
      <c r="Q583" s="8">
        <f t="shared" si="28"/>
        <v>0.19810687172142705</v>
      </c>
      <c r="R583" s="8">
        <f t="shared" si="29"/>
        <v>3.1264561225823893</v>
      </c>
    </row>
    <row r="584" spans="1:18" x14ac:dyDescent="0.3">
      <c r="A584" s="64" t="s">
        <v>379</v>
      </c>
      <c r="B584" s="64" t="s">
        <v>125</v>
      </c>
      <c r="C584" s="65" t="s">
        <v>246</v>
      </c>
      <c r="D584" s="64" t="s">
        <v>111</v>
      </c>
      <c r="E584" s="65"/>
      <c r="F584" s="65">
        <v>1778</v>
      </c>
      <c r="G584" s="65" t="s">
        <v>71</v>
      </c>
      <c r="H584" s="65" t="s">
        <v>95</v>
      </c>
      <c r="I584" s="65">
        <v>1</v>
      </c>
      <c r="J584" s="65">
        <v>1466</v>
      </c>
      <c r="K584" s="66">
        <v>0.45400000000000001</v>
      </c>
      <c r="L584" s="65"/>
      <c r="M584" s="65"/>
      <c r="N584" s="66">
        <v>1.872692060172725</v>
      </c>
      <c r="O584" s="65">
        <v>2.2472304722072698</v>
      </c>
      <c r="P584" s="65">
        <f t="shared" si="27"/>
        <v>652.35854449769397</v>
      </c>
      <c r="Q584" s="8">
        <f t="shared" si="28"/>
        <v>0.20202645238878109</v>
      </c>
      <c r="R584" s="8">
        <f t="shared" si="29"/>
        <v>3.0657987342527555</v>
      </c>
    </row>
    <row r="585" spans="1:18" x14ac:dyDescent="0.3">
      <c r="A585" s="64" t="s">
        <v>379</v>
      </c>
      <c r="B585" s="64" t="s">
        <v>125</v>
      </c>
      <c r="C585" s="65" t="s">
        <v>246</v>
      </c>
      <c r="D585" s="64" t="s">
        <v>111</v>
      </c>
      <c r="E585" s="65"/>
      <c r="F585" s="65">
        <v>1779</v>
      </c>
      <c r="G585" s="65" t="s">
        <v>71</v>
      </c>
      <c r="H585" s="65" t="s">
        <v>95</v>
      </c>
      <c r="I585" s="65">
        <v>1</v>
      </c>
      <c r="J585" s="65">
        <v>1466</v>
      </c>
      <c r="K585" s="66">
        <v>0.45400000000000001</v>
      </c>
      <c r="L585" s="65"/>
      <c r="M585" s="65"/>
      <c r="N585" s="66">
        <v>1.5266136778137573</v>
      </c>
      <c r="O585" s="65">
        <v>1.8319364133765088</v>
      </c>
      <c r="P585" s="65">
        <f t="shared" si="27"/>
        <v>800.2461162382607</v>
      </c>
      <c r="Q585" s="8">
        <f t="shared" si="28"/>
        <v>0.24782519561539587</v>
      </c>
      <c r="R585" s="8">
        <f t="shared" si="29"/>
        <v>2.4992311232967377</v>
      </c>
    </row>
    <row r="586" spans="1:18" x14ac:dyDescent="0.3">
      <c r="A586" s="64" t="s">
        <v>379</v>
      </c>
      <c r="B586" s="64" t="s">
        <v>125</v>
      </c>
      <c r="C586" s="65" t="s">
        <v>246</v>
      </c>
      <c r="D586" s="64" t="s">
        <v>111</v>
      </c>
      <c r="E586" s="65"/>
      <c r="F586" s="65">
        <v>1780</v>
      </c>
      <c r="G586" s="65" t="s">
        <v>71</v>
      </c>
      <c r="H586" s="65" t="s">
        <v>95</v>
      </c>
      <c r="I586" s="65">
        <v>1</v>
      </c>
      <c r="J586" s="65">
        <v>1466</v>
      </c>
      <c r="K586" s="66">
        <v>0.45400000000000001</v>
      </c>
      <c r="L586" s="65"/>
      <c r="M586" s="65"/>
      <c r="N586" s="66">
        <v>1.6056633927478259</v>
      </c>
      <c r="O586" s="65">
        <v>1.9267960712973911</v>
      </c>
      <c r="P586" s="65">
        <f t="shared" si="27"/>
        <v>760.84855156097649</v>
      </c>
      <c r="Q586" s="8">
        <f t="shared" si="28"/>
        <v>0.23562431269350842</v>
      </c>
      <c r="R586" s="8">
        <f t="shared" si="29"/>
        <v>2.6286440263265911</v>
      </c>
    </row>
    <row r="587" spans="1:18" x14ac:dyDescent="0.3">
      <c r="A587" s="64" t="s">
        <v>379</v>
      </c>
      <c r="B587" s="64" t="s">
        <v>125</v>
      </c>
      <c r="C587" s="65" t="s">
        <v>246</v>
      </c>
      <c r="D587" s="64" t="s">
        <v>111</v>
      </c>
      <c r="E587" s="65"/>
      <c r="F587" s="65">
        <v>1781</v>
      </c>
      <c r="G587" s="65" t="s">
        <v>71</v>
      </c>
      <c r="H587" s="65" t="s">
        <v>95</v>
      </c>
      <c r="I587" s="65">
        <v>1</v>
      </c>
      <c r="J587" s="65">
        <v>1466</v>
      </c>
      <c r="K587" s="66">
        <v>0.45400000000000001</v>
      </c>
      <c r="L587" s="65"/>
      <c r="M587" s="65"/>
      <c r="N587" s="66">
        <v>2.03099942604304</v>
      </c>
      <c r="O587" s="65">
        <v>2.4371993112516477</v>
      </c>
      <c r="P587" s="65">
        <f t="shared" si="27"/>
        <v>601.51009941288771</v>
      </c>
      <c r="Q587" s="8">
        <f t="shared" si="28"/>
        <v>0.18627938958625581</v>
      </c>
      <c r="R587" s="8">
        <f t="shared" si="29"/>
        <v>3.3249649539585917</v>
      </c>
    </row>
    <row r="588" spans="1:18" x14ac:dyDescent="0.3">
      <c r="A588" s="64" t="s">
        <v>379</v>
      </c>
      <c r="B588" s="64" t="s">
        <v>125</v>
      </c>
      <c r="C588" s="65" t="s">
        <v>246</v>
      </c>
      <c r="D588" s="64" t="s">
        <v>111</v>
      </c>
      <c r="E588" s="65"/>
      <c r="F588" s="65">
        <v>1782</v>
      </c>
      <c r="G588" s="65" t="s">
        <v>71</v>
      </c>
      <c r="H588" s="65" t="s">
        <v>95</v>
      </c>
      <c r="I588" s="65">
        <v>1</v>
      </c>
      <c r="J588" s="65">
        <v>1466</v>
      </c>
      <c r="K588" s="66">
        <v>0.45400000000000001</v>
      </c>
      <c r="L588" s="65"/>
      <c r="M588" s="65"/>
      <c r="N588" s="66">
        <v>2.1052284740804534</v>
      </c>
      <c r="O588" s="65">
        <v>2.5262741688965442</v>
      </c>
      <c r="P588" s="65">
        <f t="shared" si="27"/>
        <v>580.30122702016024</v>
      </c>
      <c r="Q588" s="8">
        <f t="shared" si="28"/>
        <v>0.17971129404307826</v>
      </c>
      <c r="R588" s="8">
        <f t="shared" si="29"/>
        <v>3.4464859057251629</v>
      </c>
    </row>
    <row r="589" spans="1:18" x14ac:dyDescent="0.3">
      <c r="A589" s="64" t="s">
        <v>379</v>
      </c>
      <c r="B589" s="64" t="s">
        <v>125</v>
      </c>
      <c r="C589" s="65" t="s">
        <v>246</v>
      </c>
      <c r="D589" s="64" t="s">
        <v>111</v>
      </c>
      <c r="E589" s="65"/>
      <c r="F589" s="65">
        <v>1783</v>
      </c>
      <c r="G589" s="65" t="s">
        <v>71</v>
      </c>
      <c r="H589" s="65" t="s">
        <v>95</v>
      </c>
      <c r="I589" s="65">
        <v>1</v>
      </c>
      <c r="J589" s="65">
        <v>1466</v>
      </c>
      <c r="K589" s="66">
        <v>0.45400000000000001</v>
      </c>
      <c r="L589" s="65"/>
      <c r="M589" s="65"/>
      <c r="N589" s="66">
        <v>2.2629629625709713</v>
      </c>
      <c r="O589" s="65">
        <v>2.7155555550851656</v>
      </c>
      <c r="P589" s="65">
        <f t="shared" si="27"/>
        <v>539.85270058451192</v>
      </c>
      <c r="Q589" s="8">
        <f t="shared" si="28"/>
        <v>0.16718494274581749</v>
      </c>
      <c r="R589" s="8">
        <f t="shared" si="29"/>
        <v>3.7047142634176882</v>
      </c>
    </row>
    <row r="590" spans="1:18" x14ac:dyDescent="0.3">
      <c r="A590" s="64" t="s">
        <v>379</v>
      </c>
      <c r="B590" s="64" t="s">
        <v>125</v>
      </c>
      <c r="C590" s="65" t="s">
        <v>246</v>
      </c>
      <c r="D590" s="64" t="s">
        <v>111</v>
      </c>
      <c r="E590" s="65"/>
      <c r="F590" s="65">
        <v>1784</v>
      </c>
      <c r="G590" s="65" t="s">
        <v>71</v>
      </c>
      <c r="H590" s="65" t="s">
        <v>95</v>
      </c>
      <c r="I590" s="65">
        <v>1</v>
      </c>
      <c r="J590" s="65">
        <v>1466</v>
      </c>
      <c r="K590" s="66">
        <v>0.45400000000000001</v>
      </c>
      <c r="L590" s="65"/>
      <c r="M590" s="65"/>
      <c r="N590" s="66">
        <v>1.9810044221587195</v>
      </c>
      <c r="O590" s="65">
        <v>2.3772053065904633</v>
      </c>
      <c r="P590" s="65">
        <f t="shared" si="27"/>
        <v>616.69052981487289</v>
      </c>
      <c r="Q590" s="8">
        <f t="shared" si="28"/>
        <v>0.19098055971074507</v>
      </c>
      <c r="R590" s="8">
        <f t="shared" si="29"/>
        <v>3.2431177443253252</v>
      </c>
    </row>
    <row r="591" spans="1:18" x14ac:dyDescent="0.3">
      <c r="A591" s="64" t="s">
        <v>379</v>
      </c>
      <c r="B591" s="64" t="s">
        <v>125</v>
      </c>
      <c r="C591" s="65" t="s">
        <v>246</v>
      </c>
      <c r="D591" s="64" t="s">
        <v>111</v>
      </c>
      <c r="E591" s="65"/>
      <c r="F591" s="65">
        <v>1785</v>
      </c>
      <c r="G591" s="65" t="s">
        <v>71</v>
      </c>
      <c r="H591" s="65" t="s">
        <v>95</v>
      </c>
      <c r="I591" s="65">
        <v>1</v>
      </c>
      <c r="J591" s="65">
        <v>1466</v>
      </c>
      <c r="K591" s="66">
        <v>0.45400000000000001</v>
      </c>
      <c r="L591" s="65"/>
      <c r="M591" s="65"/>
      <c r="N591" s="66">
        <v>1.7144940113976825</v>
      </c>
      <c r="O591" s="65">
        <v>2.057392813677219</v>
      </c>
      <c r="P591" s="65">
        <f t="shared" si="27"/>
        <v>712.55230904583027</v>
      </c>
      <c r="Q591" s="8">
        <f t="shared" si="28"/>
        <v>0.22066763186003202</v>
      </c>
      <c r="R591" s="8">
        <f t="shared" si="29"/>
        <v>2.8068114784136688</v>
      </c>
    </row>
    <row r="592" spans="1:18" x14ac:dyDescent="0.3">
      <c r="A592" s="64" t="s">
        <v>379</v>
      </c>
      <c r="B592" s="64" t="s">
        <v>125</v>
      </c>
      <c r="C592" s="65" t="s">
        <v>246</v>
      </c>
      <c r="D592" s="64" t="s">
        <v>111</v>
      </c>
      <c r="E592" s="65"/>
      <c r="F592" s="65">
        <v>1786</v>
      </c>
      <c r="G592" s="65" t="s">
        <v>71</v>
      </c>
      <c r="H592" s="65" t="s">
        <v>95</v>
      </c>
      <c r="I592" s="65">
        <v>1</v>
      </c>
      <c r="J592" s="65">
        <v>1466</v>
      </c>
      <c r="K592" s="66">
        <v>0.45400000000000001</v>
      </c>
      <c r="L592" s="65"/>
      <c r="M592" s="65"/>
      <c r="N592" s="66">
        <v>1.3620705429021622</v>
      </c>
      <c r="O592" s="65">
        <v>1.6344846514825946</v>
      </c>
      <c r="P592" s="65">
        <f t="shared" si="27"/>
        <v>896.9187925198521</v>
      </c>
      <c r="Q592" s="8">
        <f t="shared" si="28"/>
        <v>0.27776339140792144</v>
      </c>
      <c r="R592" s="8">
        <f t="shared" si="29"/>
        <v>2.229856277602448</v>
      </c>
    </row>
    <row r="593" spans="1:18" x14ac:dyDescent="0.3">
      <c r="A593" s="64" t="s">
        <v>379</v>
      </c>
      <c r="B593" s="64" t="s">
        <v>125</v>
      </c>
      <c r="C593" s="65" t="s">
        <v>246</v>
      </c>
      <c r="D593" s="64" t="s">
        <v>111</v>
      </c>
      <c r="E593" s="65"/>
      <c r="F593" s="65">
        <v>1787</v>
      </c>
      <c r="G593" s="65" t="s">
        <v>71</v>
      </c>
      <c r="H593" s="65" t="s">
        <v>95</v>
      </c>
      <c r="I593" s="65">
        <v>1</v>
      </c>
      <c r="J593" s="65">
        <v>1466</v>
      </c>
      <c r="K593" s="66">
        <v>0.45400000000000001</v>
      </c>
      <c r="L593" s="65"/>
      <c r="M593" s="65"/>
      <c r="N593" s="66">
        <v>1.6793251226522348</v>
      </c>
      <c r="O593" s="65">
        <v>2.0151901471826816</v>
      </c>
      <c r="P593" s="65">
        <f t="shared" si="27"/>
        <v>727.47477554389991</v>
      </c>
      <c r="Q593" s="8">
        <f t="shared" si="28"/>
        <v>0.22528891411796084</v>
      </c>
      <c r="R593" s="8">
        <f t="shared" si="29"/>
        <v>2.749236217166005</v>
      </c>
    </row>
    <row r="594" spans="1:18" x14ac:dyDescent="0.3">
      <c r="A594" s="64" t="s">
        <v>379</v>
      </c>
      <c r="B594" s="64" t="s">
        <v>125</v>
      </c>
      <c r="C594" s="65" t="s">
        <v>246</v>
      </c>
      <c r="D594" s="64" t="s">
        <v>111</v>
      </c>
      <c r="E594" s="65"/>
      <c r="F594" s="65">
        <v>1788</v>
      </c>
      <c r="G594" s="65" t="s">
        <v>71</v>
      </c>
      <c r="H594" s="65" t="s">
        <v>95</v>
      </c>
      <c r="I594" s="65">
        <v>1</v>
      </c>
      <c r="J594" s="65">
        <v>1466</v>
      </c>
      <c r="K594" s="66">
        <v>0.45400000000000001</v>
      </c>
      <c r="L594" s="65"/>
      <c r="M594" s="65"/>
      <c r="N594" s="66">
        <v>1.7579001497314095</v>
      </c>
      <c r="O594" s="65">
        <v>2.1094801796776914</v>
      </c>
      <c r="P594" s="65">
        <f t="shared" si="27"/>
        <v>694.95793993380437</v>
      </c>
      <c r="Q594" s="8">
        <f t="shared" si="28"/>
        <v>0.21521889817868159</v>
      </c>
      <c r="R594" s="8">
        <f t="shared" si="29"/>
        <v>2.8778720050173141</v>
      </c>
    </row>
    <row r="595" spans="1:18" x14ac:dyDescent="0.3">
      <c r="A595" s="64" t="s">
        <v>379</v>
      </c>
      <c r="B595" s="64" t="s">
        <v>125</v>
      </c>
      <c r="C595" s="65" t="s">
        <v>246</v>
      </c>
      <c r="D595" s="64" t="s">
        <v>111</v>
      </c>
      <c r="E595" s="65"/>
      <c r="F595" s="65">
        <v>1789</v>
      </c>
      <c r="G595" s="65" t="s">
        <v>71</v>
      </c>
      <c r="H595" s="65" t="s">
        <v>95</v>
      </c>
      <c r="I595" s="65">
        <v>1</v>
      </c>
      <c r="J595" s="65">
        <v>1466</v>
      </c>
      <c r="K595" s="66">
        <v>0.45400000000000001</v>
      </c>
      <c r="L595" s="65"/>
      <c r="M595" s="65"/>
      <c r="N595" s="66">
        <v>1.9640722570221758</v>
      </c>
      <c r="O595" s="65">
        <v>2.356886708426611</v>
      </c>
      <c r="P595" s="65">
        <f t="shared" si="27"/>
        <v>622.00698691141542</v>
      </c>
      <c r="Q595" s="8">
        <f t="shared" si="28"/>
        <v>0.19262699321813276</v>
      </c>
      <c r="R595" s="8">
        <f t="shared" si="29"/>
        <v>3.2153979651113382</v>
      </c>
    </row>
    <row r="596" spans="1:18" x14ac:dyDescent="0.3">
      <c r="A596" s="64" t="s">
        <v>379</v>
      </c>
      <c r="B596" s="64" t="s">
        <v>125</v>
      </c>
      <c r="C596" s="65" t="s">
        <v>246</v>
      </c>
      <c r="D596" s="64" t="s">
        <v>111</v>
      </c>
      <c r="E596" s="65"/>
      <c r="F596" s="65">
        <v>1790</v>
      </c>
      <c r="G596" s="65" t="s">
        <v>71</v>
      </c>
      <c r="H596" s="65" t="s">
        <v>95</v>
      </c>
      <c r="I596" s="65">
        <v>1</v>
      </c>
      <c r="J596" s="65">
        <v>1466</v>
      </c>
      <c r="K596" s="66">
        <v>0.45400000000000001</v>
      </c>
      <c r="L596" s="65"/>
      <c r="M596" s="65"/>
      <c r="N596" s="66">
        <v>2.1337308067351248</v>
      </c>
      <c r="O596" s="65">
        <v>2.5604769680821495</v>
      </c>
      <c r="P596" s="65">
        <f t="shared" si="27"/>
        <v>572.54957504970821</v>
      </c>
      <c r="Q596" s="8">
        <f t="shared" si="28"/>
        <v>0.17731071423776776</v>
      </c>
      <c r="R596" s="8">
        <f t="shared" si="29"/>
        <v>3.4931472961557293</v>
      </c>
    </row>
    <row r="597" spans="1:18" x14ac:dyDescent="0.3">
      <c r="A597" s="64" t="s">
        <v>379</v>
      </c>
      <c r="B597" s="64" t="s">
        <v>125</v>
      </c>
      <c r="C597" s="65" t="s">
        <v>246</v>
      </c>
      <c r="D597" s="64" t="s">
        <v>111</v>
      </c>
      <c r="E597" s="65"/>
      <c r="F597" s="65">
        <v>1791</v>
      </c>
      <c r="G597" s="65" t="s">
        <v>71</v>
      </c>
      <c r="H597" s="65" t="s">
        <v>95</v>
      </c>
      <c r="I597" s="65">
        <v>1</v>
      </c>
      <c r="J597" s="65">
        <v>1466</v>
      </c>
      <c r="K597" s="66">
        <v>0.45400000000000001</v>
      </c>
      <c r="L597" s="65"/>
      <c r="M597" s="65"/>
      <c r="N597" s="66">
        <v>1.8810347041703013</v>
      </c>
      <c r="O597" s="65">
        <v>2.2572416450043615</v>
      </c>
      <c r="P597" s="65">
        <f t="shared" si="27"/>
        <v>649.46524588738362</v>
      </c>
      <c r="Q597" s="8">
        <f t="shared" si="28"/>
        <v>0.20113043767590189</v>
      </c>
      <c r="R597" s="8">
        <f t="shared" si="29"/>
        <v>3.0794565416157731</v>
      </c>
    </row>
    <row r="598" spans="1:18" x14ac:dyDescent="0.3">
      <c r="A598" s="64" t="s">
        <v>379</v>
      </c>
      <c r="B598" s="64" t="s">
        <v>125</v>
      </c>
      <c r="C598" s="65" t="s">
        <v>246</v>
      </c>
      <c r="D598" s="64" t="s">
        <v>111</v>
      </c>
      <c r="E598" s="65"/>
      <c r="F598" s="65">
        <v>1792</v>
      </c>
      <c r="G598" s="65" t="s">
        <v>71</v>
      </c>
      <c r="H598" s="65" t="s">
        <v>95</v>
      </c>
      <c r="I598" s="65">
        <v>1</v>
      </c>
      <c r="J598" s="65">
        <v>1466</v>
      </c>
      <c r="K598" s="66">
        <v>0.45400000000000001</v>
      </c>
      <c r="L598" s="65"/>
      <c r="M598" s="65"/>
      <c r="N598" s="66">
        <v>1.8307798067583754</v>
      </c>
      <c r="O598" s="65">
        <v>2.1969357681100505</v>
      </c>
      <c r="P598" s="65">
        <f t="shared" si="27"/>
        <v>667.2930639484058</v>
      </c>
      <c r="Q598" s="8">
        <f t="shared" si="28"/>
        <v>0.20665146728006564</v>
      </c>
      <c r="R598" s="8">
        <f t="shared" si="29"/>
        <v>2.997183858267463</v>
      </c>
    </row>
    <row r="599" spans="1:18" x14ac:dyDescent="0.3">
      <c r="A599" s="64" t="s">
        <v>379</v>
      </c>
      <c r="B599" s="64" t="s">
        <v>125</v>
      </c>
      <c r="C599" s="65" t="s">
        <v>246</v>
      </c>
      <c r="D599" s="64" t="s">
        <v>111</v>
      </c>
      <c r="E599" s="65"/>
      <c r="F599" s="65">
        <v>1793</v>
      </c>
      <c r="G599" s="65" t="s">
        <v>71</v>
      </c>
      <c r="H599" s="65" t="s">
        <v>95</v>
      </c>
      <c r="I599" s="65">
        <v>1</v>
      </c>
      <c r="J599" s="65">
        <v>1466</v>
      </c>
      <c r="K599" s="66">
        <v>0.45400000000000001</v>
      </c>
      <c r="L599" s="65"/>
      <c r="M599" s="65"/>
      <c r="N599" s="66">
        <v>2.0168966133030963</v>
      </c>
      <c r="O599" s="65">
        <v>2.4202759359637156</v>
      </c>
      <c r="P599" s="65">
        <f t="shared" si="27"/>
        <v>605.71605832880459</v>
      </c>
      <c r="Q599" s="8">
        <f t="shared" si="28"/>
        <v>0.18758191710864752</v>
      </c>
      <c r="R599" s="8">
        <f t="shared" si="29"/>
        <v>3.3018771295548648</v>
      </c>
    </row>
    <row r="600" spans="1:18" x14ac:dyDescent="0.3">
      <c r="A600" s="64" t="s">
        <v>379</v>
      </c>
      <c r="B600" s="64" t="s">
        <v>125</v>
      </c>
      <c r="C600" s="65" t="s">
        <v>246</v>
      </c>
      <c r="D600" s="64" t="s">
        <v>111</v>
      </c>
      <c r="E600" s="65"/>
      <c r="F600" s="65">
        <v>1794</v>
      </c>
      <c r="G600" s="65" t="s">
        <v>71</v>
      </c>
      <c r="H600" s="65" t="s">
        <v>95</v>
      </c>
      <c r="I600" s="65">
        <v>1</v>
      </c>
      <c r="J600" s="65">
        <v>1466</v>
      </c>
      <c r="K600" s="66">
        <v>0.45400000000000001</v>
      </c>
      <c r="L600" s="65"/>
      <c r="M600" s="65"/>
      <c r="N600" s="66">
        <v>2.0396250664324285</v>
      </c>
      <c r="O600" s="65">
        <v>2.4475500797189143</v>
      </c>
      <c r="P600" s="65">
        <f t="shared" si="27"/>
        <v>598.96629374315432</v>
      </c>
      <c r="Q600" s="8">
        <f t="shared" si="28"/>
        <v>0.18549160802141343</v>
      </c>
      <c r="R600" s="8">
        <f t="shared" si="29"/>
        <v>3.3390860569152991</v>
      </c>
    </row>
    <row r="601" spans="1:18" x14ac:dyDescent="0.3">
      <c r="A601" s="64" t="s">
        <v>379</v>
      </c>
      <c r="B601" s="64" t="s">
        <v>125</v>
      </c>
      <c r="C601" s="65" t="s">
        <v>246</v>
      </c>
      <c r="D601" s="64" t="s">
        <v>111</v>
      </c>
      <c r="E601" s="65"/>
      <c r="F601" s="65">
        <v>1795</v>
      </c>
      <c r="G601" s="65" t="s">
        <v>71</v>
      </c>
      <c r="H601" s="65" t="s">
        <v>95</v>
      </c>
      <c r="I601" s="65">
        <v>1</v>
      </c>
      <c r="J601" s="65">
        <v>1466</v>
      </c>
      <c r="K601" s="66">
        <v>0.45400000000000001</v>
      </c>
      <c r="L601" s="65"/>
      <c r="M601" s="65"/>
      <c r="N601" s="66">
        <v>3.047885282070109</v>
      </c>
      <c r="O601" s="65">
        <v>3.6574623384841307</v>
      </c>
      <c r="P601" s="65">
        <f t="shared" si="27"/>
        <v>400.82435971373457</v>
      </c>
      <c r="Q601" s="8">
        <f t="shared" si="28"/>
        <v>0.12412978124831889</v>
      </c>
      <c r="R601" s="8">
        <f t="shared" si="29"/>
        <v>4.9897166964312829</v>
      </c>
    </row>
    <row r="602" spans="1:18" x14ac:dyDescent="0.3">
      <c r="A602" s="64" t="s">
        <v>379</v>
      </c>
      <c r="B602" s="64" t="s">
        <v>125</v>
      </c>
      <c r="C602" s="65" t="s">
        <v>246</v>
      </c>
      <c r="D602" s="64" t="s">
        <v>111</v>
      </c>
      <c r="E602" s="65"/>
      <c r="F602" s="65">
        <v>1796</v>
      </c>
      <c r="G602" s="65" t="s">
        <v>71</v>
      </c>
      <c r="H602" s="65" t="s">
        <v>95</v>
      </c>
      <c r="I602" s="65">
        <v>1</v>
      </c>
      <c r="J602" s="65">
        <v>1466</v>
      </c>
      <c r="K602" s="66">
        <v>0.45400000000000001</v>
      </c>
      <c r="L602" s="65"/>
      <c r="M602" s="65"/>
      <c r="N602" s="66">
        <v>2.9007316550028239</v>
      </c>
      <c r="O602" s="65">
        <v>3.4808779860033887</v>
      </c>
      <c r="P602" s="65">
        <f t="shared" si="27"/>
        <v>421.15811180247812</v>
      </c>
      <c r="Q602" s="8">
        <f t="shared" si="28"/>
        <v>0.13042686409162693</v>
      </c>
      <c r="R602" s="8">
        <f t="shared" si="29"/>
        <v>4.7488103492542821</v>
      </c>
    </row>
    <row r="603" spans="1:18" x14ac:dyDescent="0.3">
      <c r="A603" s="64" t="s">
        <v>379</v>
      </c>
      <c r="B603" s="64" t="s">
        <v>125</v>
      </c>
      <c r="C603" s="65" t="s">
        <v>246</v>
      </c>
      <c r="D603" s="64" t="s">
        <v>111</v>
      </c>
      <c r="E603" s="65"/>
      <c r="F603" s="65">
        <v>1797</v>
      </c>
      <c r="G603" s="65" t="s">
        <v>71</v>
      </c>
      <c r="H603" s="65" t="s">
        <v>95</v>
      </c>
      <c r="I603" s="65">
        <v>1</v>
      </c>
      <c r="J603" s="65">
        <v>1466</v>
      </c>
      <c r="K603" s="66">
        <v>0.45400000000000001</v>
      </c>
      <c r="L603" s="65"/>
      <c r="M603" s="65"/>
      <c r="N603" s="66">
        <v>2.2652179965021699</v>
      </c>
      <c r="O603" s="65">
        <v>2.7182615958026037</v>
      </c>
      <c r="P603" s="65">
        <f t="shared" si="27"/>
        <v>539.31527497711033</v>
      </c>
      <c r="Q603" s="8">
        <f t="shared" si="28"/>
        <v>0.16701850944038751</v>
      </c>
      <c r="R603" s="8">
        <f t="shared" si="29"/>
        <v>3.7084059970021879</v>
      </c>
    </row>
    <row r="604" spans="1:18" x14ac:dyDescent="0.3">
      <c r="A604" s="64" t="s">
        <v>379</v>
      </c>
      <c r="B604" s="64" t="s">
        <v>125</v>
      </c>
      <c r="C604" s="65" t="s">
        <v>246</v>
      </c>
      <c r="D604" s="64" t="s">
        <v>111</v>
      </c>
      <c r="E604" s="65"/>
      <c r="F604" s="65">
        <v>1798</v>
      </c>
      <c r="G604" s="65" t="s">
        <v>71</v>
      </c>
      <c r="H604" s="65" t="s">
        <v>95</v>
      </c>
      <c r="I604" s="65">
        <v>1</v>
      </c>
      <c r="J604" s="65">
        <v>1466</v>
      </c>
      <c r="K604" s="66">
        <v>0.45400000000000001</v>
      </c>
      <c r="L604" s="65"/>
      <c r="M604" s="65"/>
      <c r="N604" s="66">
        <v>2.2487038869697957</v>
      </c>
      <c r="O604" s="65">
        <v>2.698444664363755</v>
      </c>
      <c r="P604" s="65">
        <f t="shared" si="27"/>
        <v>543.27591718307724</v>
      </c>
      <c r="Q604" s="8">
        <f t="shared" si="28"/>
        <v>0.16824506575792433</v>
      </c>
      <c r="R604" s="8">
        <f t="shared" si="29"/>
        <v>3.6813706198686971</v>
      </c>
    </row>
    <row r="605" spans="1:18" x14ac:dyDescent="0.3">
      <c r="A605" s="64" t="s">
        <v>379</v>
      </c>
      <c r="B605" s="64" t="s">
        <v>125</v>
      </c>
      <c r="C605" s="65" t="s">
        <v>246</v>
      </c>
      <c r="D605" s="64" t="s">
        <v>111</v>
      </c>
      <c r="E605" s="65"/>
      <c r="F605" s="65">
        <v>1799</v>
      </c>
      <c r="G605" s="65" t="s">
        <v>71</v>
      </c>
      <c r="H605" s="65" t="s">
        <v>95</v>
      </c>
      <c r="I605" s="65">
        <v>1</v>
      </c>
      <c r="J605" s="65">
        <v>1466</v>
      </c>
      <c r="K605" s="66">
        <v>0.45400000000000001</v>
      </c>
      <c r="L605" s="65"/>
      <c r="M605" s="65"/>
      <c r="N605" s="66">
        <v>2.8573767967234653</v>
      </c>
      <c r="O605" s="65">
        <v>3.4288521560681584</v>
      </c>
      <c r="P605" s="65">
        <f t="shared" si="27"/>
        <v>427.5483261666937</v>
      </c>
      <c r="Q605" s="8">
        <f t="shared" si="28"/>
        <v>0.13240582542952181</v>
      </c>
      <c r="R605" s="8">
        <f t="shared" si="29"/>
        <v>4.6778337736264097</v>
      </c>
    </row>
    <row r="606" spans="1:18" x14ac:dyDescent="0.3">
      <c r="A606" s="64" t="s">
        <v>379</v>
      </c>
      <c r="B606" s="64" t="s">
        <v>125</v>
      </c>
      <c r="C606" s="65" t="s">
        <v>246</v>
      </c>
      <c r="D606" s="64" t="s">
        <v>111</v>
      </c>
      <c r="E606" s="65"/>
      <c r="F606" s="65">
        <v>1800</v>
      </c>
      <c r="G606" s="65" t="s">
        <v>71</v>
      </c>
      <c r="H606" s="65" t="s">
        <v>95</v>
      </c>
      <c r="I606" s="65">
        <v>1</v>
      </c>
      <c r="J606" s="65">
        <v>1466</v>
      </c>
      <c r="K606" s="66">
        <v>0.45400000000000001</v>
      </c>
      <c r="L606" s="65"/>
      <c r="M606" s="65"/>
      <c r="N606" s="66">
        <v>4.8466076179671056</v>
      </c>
      <c r="O606" s="65">
        <v>5.8159291415605265</v>
      </c>
      <c r="P606" s="65">
        <f t="shared" si="27"/>
        <v>252.06634474343747</v>
      </c>
      <c r="Q606" s="8">
        <f t="shared" si="28"/>
        <v>7.8061473747285545E-2</v>
      </c>
      <c r="R606" s="8">
        <f t="shared" si="29"/>
        <v>7.9344190198642925</v>
      </c>
    </row>
    <row r="607" spans="1:18" x14ac:dyDescent="0.3">
      <c r="A607" s="18" t="s">
        <v>379</v>
      </c>
      <c r="B607" s="18" t="s">
        <v>119</v>
      </c>
      <c r="D607" s="18" t="s">
        <v>81</v>
      </c>
      <c r="E607" s="8" t="s">
        <v>70</v>
      </c>
      <c r="F607" s="8">
        <v>1684</v>
      </c>
      <c r="G607" s="8" t="s">
        <v>51</v>
      </c>
      <c r="H607" s="8" t="s">
        <v>107</v>
      </c>
      <c r="I607" s="8">
        <v>12</v>
      </c>
      <c r="J607" s="8">
        <f>SUM(I607*42330)</f>
        <v>507960</v>
      </c>
      <c r="K607" s="67">
        <v>12.712</v>
      </c>
      <c r="L607" s="8">
        <v>20</v>
      </c>
      <c r="O607" s="8">
        <f t="shared" ref="O607:O643" si="30">SUM(L607*240+M607*12+N607)</f>
        <v>4800</v>
      </c>
      <c r="P607" s="8">
        <f>SUM(J607/O607)</f>
        <v>105.825</v>
      </c>
      <c r="Q607" s="8">
        <f t="shared" si="28"/>
        <v>2.6483333333333333E-3</v>
      </c>
      <c r="R607" s="8">
        <f t="shared" si="29"/>
        <v>18.89912591542641</v>
      </c>
    </row>
    <row r="608" spans="1:18" x14ac:dyDescent="0.3">
      <c r="A608" s="18" t="s">
        <v>379</v>
      </c>
      <c r="B608" s="18" t="s">
        <v>119</v>
      </c>
      <c r="D608" s="18" t="s">
        <v>91</v>
      </c>
      <c r="E608" s="8" t="s">
        <v>70</v>
      </c>
      <c r="F608" s="8">
        <v>1694</v>
      </c>
      <c r="G608" s="8" t="s">
        <v>51</v>
      </c>
      <c r="H608" s="8" t="s">
        <v>107</v>
      </c>
      <c r="I608" s="8">
        <v>12</v>
      </c>
      <c r="J608" s="8">
        <f t="shared" ref="J608:J626" si="31">SUM(I608*42330)</f>
        <v>507960</v>
      </c>
      <c r="K608" s="67">
        <v>12.712</v>
      </c>
      <c r="L608" s="8">
        <v>18</v>
      </c>
      <c r="O608" s="8">
        <f t="shared" si="30"/>
        <v>4320</v>
      </c>
      <c r="P608" s="8">
        <f t="shared" ref="P608:P643" si="32">SUM(J608/O608)</f>
        <v>117.58333333333333</v>
      </c>
      <c r="Q608" s="8">
        <f t="shared" si="28"/>
        <v>2.9425925925925926E-3</v>
      </c>
      <c r="R608" s="8">
        <f t="shared" si="29"/>
        <v>17.00921332388377</v>
      </c>
    </row>
    <row r="609" spans="1:18" x14ac:dyDescent="0.3">
      <c r="A609" s="18" t="s">
        <v>379</v>
      </c>
      <c r="B609" s="18" t="s">
        <v>119</v>
      </c>
      <c r="D609" s="18" t="s">
        <v>77</v>
      </c>
      <c r="E609" s="8" t="s">
        <v>70</v>
      </c>
      <c r="F609" s="8">
        <v>1684</v>
      </c>
      <c r="G609" s="8" t="s">
        <v>51</v>
      </c>
      <c r="H609" s="8" t="s">
        <v>107</v>
      </c>
      <c r="I609" s="8">
        <v>14</v>
      </c>
      <c r="J609" s="8">
        <f t="shared" si="31"/>
        <v>592620</v>
      </c>
      <c r="K609" s="67">
        <v>12.712</v>
      </c>
      <c r="L609" s="8">
        <v>15</v>
      </c>
      <c r="M609" s="8">
        <v>10</v>
      </c>
      <c r="O609" s="8">
        <f t="shared" si="30"/>
        <v>3720</v>
      </c>
      <c r="P609" s="8">
        <f t="shared" si="32"/>
        <v>159.30645161290323</v>
      </c>
      <c r="Q609" s="8">
        <f t="shared" si="28"/>
        <v>3.417204301075269E-3</v>
      </c>
      <c r="R609" s="8">
        <f t="shared" si="29"/>
        <v>12.554419358104687</v>
      </c>
    </row>
    <row r="610" spans="1:18" x14ac:dyDescent="0.3">
      <c r="A610" s="18" t="s">
        <v>379</v>
      </c>
      <c r="B610" s="18" t="s">
        <v>119</v>
      </c>
      <c r="D610" s="18" t="s">
        <v>78</v>
      </c>
      <c r="E610" s="8" t="s">
        <v>70</v>
      </c>
      <c r="F610" s="8">
        <v>1684</v>
      </c>
      <c r="G610" s="8" t="s">
        <v>51</v>
      </c>
      <c r="H610" s="8" t="s">
        <v>107</v>
      </c>
      <c r="I610" s="8">
        <v>14</v>
      </c>
      <c r="J610" s="8">
        <f t="shared" si="31"/>
        <v>592620</v>
      </c>
      <c r="K610" s="67">
        <v>12.712</v>
      </c>
      <c r="L610" s="8">
        <v>22</v>
      </c>
      <c r="M610" s="8">
        <v>8</v>
      </c>
      <c r="O610" s="8">
        <f t="shared" si="30"/>
        <v>5376</v>
      </c>
      <c r="P610" s="8">
        <f t="shared" si="32"/>
        <v>110.234375</v>
      </c>
      <c r="Q610" s="8">
        <f t="shared" si="28"/>
        <v>2.3645833333333331E-3</v>
      </c>
      <c r="R610" s="8">
        <f t="shared" si="29"/>
        <v>18.143160878809354</v>
      </c>
    </row>
    <row r="611" spans="1:18" x14ac:dyDescent="0.3">
      <c r="A611" s="18" t="s">
        <v>379</v>
      </c>
      <c r="B611" s="18" t="s">
        <v>119</v>
      </c>
      <c r="D611" s="18" t="s">
        <v>73</v>
      </c>
      <c r="E611" s="8" t="s">
        <v>70</v>
      </c>
      <c r="F611" s="8">
        <v>1683</v>
      </c>
      <c r="G611" s="8" t="s">
        <v>51</v>
      </c>
      <c r="H611" s="8" t="s">
        <v>107</v>
      </c>
      <c r="I611" s="8">
        <v>16</v>
      </c>
      <c r="J611" s="8">
        <f t="shared" si="31"/>
        <v>677280</v>
      </c>
      <c r="K611" s="67">
        <v>12.712</v>
      </c>
      <c r="L611" s="8">
        <v>20</v>
      </c>
      <c r="O611" s="8">
        <f t="shared" si="30"/>
        <v>4800</v>
      </c>
      <c r="P611" s="8">
        <f t="shared" si="32"/>
        <v>141.1</v>
      </c>
      <c r="Q611" s="8">
        <f t="shared" si="28"/>
        <v>2.6483333333333333E-3</v>
      </c>
      <c r="R611" s="8">
        <f t="shared" si="29"/>
        <v>14.174344436569807</v>
      </c>
    </row>
    <row r="612" spans="1:18" x14ac:dyDescent="0.3">
      <c r="A612" s="18" t="s">
        <v>379</v>
      </c>
      <c r="B612" s="18" t="s">
        <v>119</v>
      </c>
      <c r="D612" s="18" t="s">
        <v>69</v>
      </c>
      <c r="E612" s="8" t="s">
        <v>70</v>
      </c>
      <c r="F612" s="8">
        <v>1683</v>
      </c>
      <c r="G612" s="8" t="s">
        <v>51</v>
      </c>
      <c r="H612" s="8" t="s">
        <v>107</v>
      </c>
      <c r="I612" s="8">
        <v>20</v>
      </c>
      <c r="J612" s="8">
        <f t="shared" si="31"/>
        <v>846600</v>
      </c>
      <c r="K612" s="67">
        <v>12.712</v>
      </c>
      <c r="L612" s="8">
        <v>33</v>
      </c>
      <c r="O612" s="8">
        <f t="shared" si="30"/>
        <v>7920</v>
      </c>
      <c r="P612" s="8">
        <f t="shared" si="32"/>
        <v>106.89393939393939</v>
      </c>
      <c r="Q612" s="8">
        <f t="shared" si="28"/>
        <v>1.6050505050505051E-3</v>
      </c>
      <c r="R612" s="8">
        <f t="shared" si="29"/>
        <v>18.710134656272146</v>
      </c>
    </row>
    <row r="613" spans="1:18" x14ac:dyDescent="0.3">
      <c r="A613" s="18" t="s">
        <v>379</v>
      </c>
      <c r="B613" s="18" t="s">
        <v>119</v>
      </c>
      <c r="D613" s="18" t="s">
        <v>76</v>
      </c>
      <c r="E613" s="8" t="s">
        <v>70</v>
      </c>
      <c r="F613" s="8">
        <v>1684</v>
      </c>
      <c r="G613" s="8" t="s">
        <v>51</v>
      </c>
      <c r="H613" s="8" t="s">
        <v>107</v>
      </c>
      <c r="I613" s="8">
        <v>20</v>
      </c>
      <c r="J613" s="8">
        <f t="shared" si="31"/>
        <v>846600</v>
      </c>
      <c r="K613" s="67">
        <v>12.712</v>
      </c>
      <c r="L613" s="8">
        <v>25</v>
      </c>
      <c r="M613" s="8">
        <v>10</v>
      </c>
      <c r="O613" s="8">
        <f t="shared" si="30"/>
        <v>6120</v>
      </c>
      <c r="P613" s="8">
        <f t="shared" si="32"/>
        <v>138.33333333333334</v>
      </c>
      <c r="Q613" s="8">
        <f t="shared" si="28"/>
        <v>2.0771241830065358E-3</v>
      </c>
      <c r="R613" s="8">
        <f t="shared" si="29"/>
        <v>14.457831325301205</v>
      </c>
    </row>
    <row r="614" spans="1:18" x14ac:dyDescent="0.3">
      <c r="A614" s="18" t="s">
        <v>379</v>
      </c>
      <c r="B614" s="18" t="s">
        <v>119</v>
      </c>
      <c r="D614" s="18" t="s">
        <v>80</v>
      </c>
      <c r="E614" s="8" t="s">
        <v>70</v>
      </c>
      <c r="F614" s="8">
        <v>1684</v>
      </c>
      <c r="G614" s="8" t="s">
        <v>51</v>
      </c>
      <c r="H614" s="8" t="s">
        <v>107</v>
      </c>
      <c r="I614" s="8">
        <v>4</v>
      </c>
      <c r="J614" s="8">
        <f t="shared" si="31"/>
        <v>169320</v>
      </c>
      <c r="K614" s="67">
        <v>12.712</v>
      </c>
      <c r="L614" s="8">
        <v>7</v>
      </c>
      <c r="M614" s="8">
        <v>8</v>
      </c>
      <c r="N614" s="8">
        <v>6</v>
      </c>
      <c r="O614" s="8">
        <f t="shared" si="30"/>
        <v>1782</v>
      </c>
      <c r="P614" s="8">
        <f t="shared" si="32"/>
        <v>95.016835016835017</v>
      </c>
      <c r="Q614" s="8">
        <f t="shared" si="28"/>
        <v>7.133557800224467E-3</v>
      </c>
      <c r="R614" s="8">
        <f t="shared" si="29"/>
        <v>21.048901488306164</v>
      </c>
    </row>
    <row r="615" spans="1:18" x14ac:dyDescent="0.3">
      <c r="A615" s="18" t="s">
        <v>379</v>
      </c>
      <c r="B615" s="18" t="s">
        <v>119</v>
      </c>
      <c r="D615" s="18" t="s">
        <v>92</v>
      </c>
      <c r="E615" s="8" t="s">
        <v>70</v>
      </c>
      <c r="F615" s="8">
        <v>1695</v>
      </c>
      <c r="G615" s="8" t="s">
        <v>51</v>
      </c>
      <c r="H615" s="8" t="s">
        <v>107</v>
      </c>
      <c r="I615" s="8">
        <v>5</v>
      </c>
      <c r="J615" s="8">
        <f t="shared" si="31"/>
        <v>211650</v>
      </c>
      <c r="K615" s="67">
        <v>12.712</v>
      </c>
      <c r="L615" s="8">
        <v>7</v>
      </c>
      <c r="M615" s="8">
        <v>5</v>
      </c>
      <c r="O615" s="8">
        <f t="shared" si="30"/>
        <v>1740</v>
      </c>
      <c r="P615" s="8">
        <f t="shared" si="32"/>
        <v>121.63793103448276</v>
      </c>
      <c r="Q615" s="8">
        <f t="shared" si="28"/>
        <v>7.3057471264367816E-3</v>
      </c>
      <c r="R615" s="8">
        <f t="shared" si="29"/>
        <v>16.442239546420979</v>
      </c>
    </row>
    <row r="616" spans="1:18" x14ac:dyDescent="0.3">
      <c r="A616" s="18" t="s">
        <v>379</v>
      </c>
      <c r="B616" s="18" t="s">
        <v>119</v>
      </c>
      <c r="D616" s="18" t="s">
        <v>90</v>
      </c>
      <c r="E616" s="8" t="s">
        <v>70</v>
      </c>
      <c r="F616" s="8">
        <v>1694</v>
      </c>
      <c r="G616" s="8" t="s">
        <v>51</v>
      </c>
      <c r="H616" s="8" t="s">
        <v>107</v>
      </c>
      <c r="I616" s="8">
        <v>55</v>
      </c>
      <c r="J616" s="8">
        <f t="shared" si="31"/>
        <v>2328150</v>
      </c>
      <c r="K616" s="67">
        <v>12.712</v>
      </c>
      <c r="L616" s="8">
        <v>79</v>
      </c>
      <c r="M616" s="8">
        <v>15</v>
      </c>
      <c r="O616" s="8">
        <f t="shared" si="30"/>
        <v>19140</v>
      </c>
      <c r="P616" s="8">
        <f t="shared" si="32"/>
        <v>121.63793103448276</v>
      </c>
      <c r="Q616" s="8">
        <f t="shared" si="28"/>
        <v>6.6415882967607099E-4</v>
      </c>
      <c r="R616" s="8">
        <f t="shared" si="29"/>
        <v>16.442239546420979</v>
      </c>
    </row>
    <row r="617" spans="1:18" x14ac:dyDescent="0.3">
      <c r="A617" s="18" t="s">
        <v>379</v>
      </c>
      <c r="B617" s="18" t="s">
        <v>119</v>
      </c>
      <c r="D617" s="18" t="s">
        <v>79</v>
      </c>
      <c r="E617" s="8" t="s">
        <v>70</v>
      </c>
      <c r="F617" s="8">
        <v>1684</v>
      </c>
      <c r="G617" s="8" t="s">
        <v>51</v>
      </c>
      <c r="H617" s="8" t="s">
        <v>107</v>
      </c>
      <c r="I617" s="8">
        <v>6</v>
      </c>
      <c r="J617" s="8">
        <f t="shared" si="31"/>
        <v>253980</v>
      </c>
      <c r="K617" s="67">
        <v>12.712</v>
      </c>
      <c r="L617" s="8">
        <v>10</v>
      </c>
      <c r="M617" s="8">
        <v>4</v>
      </c>
      <c r="O617" s="8">
        <f t="shared" si="30"/>
        <v>2448</v>
      </c>
      <c r="P617" s="8">
        <f t="shared" si="32"/>
        <v>103.75</v>
      </c>
      <c r="Q617" s="8">
        <f t="shared" si="28"/>
        <v>5.1928104575163399E-3</v>
      </c>
      <c r="R617" s="8">
        <f t="shared" si="29"/>
        <v>19.277108433734941</v>
      </c>
    </row>
    <row r="618" spans="1:18" x14ac:dyDescent="0.3">
      <c r="A618" s="18" t="s">
        <v>379</v>
      </c>
      <c r="B618" s="18" t="s">
        <v>119</v>
      </c>
      <c r="D618" s="18" t="s">
        <v>82</v>
      </c>
      <c r="E618" s="8" t="s">
        <v>70</v>
      </c>
      <c r="F618" s="8">
        <v>1684</v>
      </c>
      <c r="G618" s="8" t="s">
        <v>51</v>
      </c>
      <c r="H618" s="8" t="s">
        <v>107</v>
      </c>
      <c r="I618" s="8">
        <v>6</v>
      </c>
      <c r="J618" s="8">
        <f t="shared" si="31"/>
        <v>253980</v>
      </c>
      <c r="K618" s="67">
        <v>12.712</v>
      </c>
      <c r="L618" s="8">
        <v>11</v>
      </c>
      <c r="M618" s="8">
        <v>8</v>
      </c>
      <c r="O618" s="8">
        <f t="shared" si="30"/>
        <v>2736</v>
      </c>
      <c r="P618" s="8">
        <f t="shared" si="32"/>
        <v>92.828947368421055</v>
      </c>
      <c r="Q618" s="8">
        <f t="shared" si="28"/>
        <v>4.6461988304093566E-3</v>
      </c>
      <c r="R618" s="8">
        <f t="shared" si="29"/>
        <v>21.545003543586109</v>
      </c>
    </row>
    <row r="619" spans="1:18" x14ac:dyDescent="0.3">
      <c r="A619" s="18" t="s">
        <v>379</v>
      </c>
      <c r="B619" s="18" t="s">
        <v>119</v>
      </c>
      <c r="D619" s="18" t="s">
        <v>83</v>
      </c>
      <c r="E619" s="8" t="s">
        <v>70</v>
      </c>
      <c r="F619" s="8">
        <v>1683</v>
      </c>
      <c r="G619" s="8" t="s">
        <v>51</v>
      </c>
      <c r="H619" s="8" t="s">
        <v>107</v>
      </c>
      <c r="I619" s="8">
        <v>6</v>
      </c>
      <c r="J619" s="8">
        <f t="shared" si="31"/>
        <v>253980</v>
      </c>
      <c r="K619" s="67">
        <v>12.712</v>
      </c>
      <c r="L619" s="8">
        <v>9</v>
      </c>
      <c r="O619" s="8">
        <f t="shared" si="30"/>
        <v>2160</v>
      </c>
      <c r="P619" s="8">
        <f t="shared" si="32"/>
        <v>117.58333333333333</v>
      </c>
      <c r="Q619" s="8">
        <f t="shared" si="28"/>
        <v>5.8851851851851851E-3</v>
      </c>
      <c r="R619" s="8">
        <f t="shared" si="29"/>
        <v>17.00921332388377</v>
      </c>
    </row>
    <row r="620" spans="1:18" x14ac:dyDescent="0.3">
      <c r="A620" s="18" t="s">
        <v>379</v>
      </c>
      <c r="B620" s="18" t="s">
        <v>119</v>
      </c>
      <c r="D620" s="18" t="s">
        <v>87</v>
      </c>
      <c r="E620" s="8" t="s">
        <v>70</v>
      </c>
      <c r="F620" s="8">
        <v>1694</v>
      </c>
      <c r="G620" s="8" t="s">
        <v>51</v>
      </c>
      <c r="H620" s="8" t="s">
        <v>107</v>
      </c>
      <c r="I620" s="8">
        <v>60</v>
      </c>
      <c r="J620" s="8">
        <f t="shared" si="31"/>
        <v>2539800</v>
      </c>
      <c r="K620" s="67">
        <v>12.712</v>
      </c>
      <c r="L620" s="8">
        <v>75</v>
      </c>
      <c r="O620" s="8">
        <f t="shared" si="30"/>
        <v>18000</v>
      </c>
      <c r="P620" s="8">
        <f t="shared" si="32"/>
        <v>141.1</v>
      </c>
      <c r="Q620" s="8">
        <f t="shared" si="28"/>
        <v>7.0622222222222223E-4</v>
      </c>
      <c r="R620" s="8">
        <f t="shared" si="29"/>
        <v>14.174344436569807</v>
      </c>
    </row>
    <row r="621" spans="1:18" x14ac:dyDescent="0.3">
      <c r="A621" s="18" t="s">
        <v>379</v>
      </c>
      <c r="B621" s="18" t="s">
        <v>119</v>
      </c>
      <c r="D621" s="18" t="s">
        <v>89</v>
      </c>
      <c r="E621" s="8" t="s">
        <v>70</v>
      </c>
      <c r="F621" s="8">
        <v>1694</v>
      </c>
      <c r="G621" s="8" t="s">
        <v>51</v>
      </c>
      <c r="H621" s="8" t="s">
        <v>107</v>
      </c>
      <c r="I621" s="8">
        <v>60</v>
      </c>
      <c r="J621" s="8">
        <f t="shared" si="31"/>
        <v>2539800</v>
      </c>
      <c r="K621" s="67">
        <v>12.712</v>
      </c>
      <c r="L621" s="8">
        <v>90</v>
      </c>
      <c r="O621" s="8">
        <f t="shared" si="30"/>
        <v>21600</v>
      </c>
      <c r="P621" s="8">
        <f t="shared" si="32"/>
        <v>117.58333333333333</v>
      </c>
      <c r="Q621" s="8">
        <f t="shared" si="28"/>
        <v>5.8851851851851849E-4</v>
      </c>
      <c r="R621" s="8">
        <f t="shared" si="29"/>
        <v>17.00921332388377</v>
      </c>
    </row>
    <row r="622" spans="1:18" x14ac:dyDescent="0.3">
      <c r="A622" s="18" t="s">
        <v>379</v>
      </c>
      <c r="B622" s="18" t="s">
        <v>119</v>
      </c>
      <c r="D622" s="18" t="s">
        <v>84</v>
      </c>
      <c r="E622" s="8" t="s">
        <v>70</v>
      </c>
      <c r="F622" s="8">
        <v>1693</v>
      </c>
      <c r="G622" s="8" t="s">
        <v>51</v>
      </c>
      <c r="H622" s="8" t="s">
        <v>107</v>
      </c>
      <c r="I622" s="8">
        <v>68</v>
      </c>
      <c r="J622" s="8">
        <f t="shared" si="31"/>
        <v>2878440</v>
      </c>
      <c r="K622" s="67">
        <v>12.712</v>
      </c>
      <c r="L622" s="8">
        <v>85</v>
      </c>
      <c r="O622" s="8">
        <f t="shared" si="30"/>
        <v>20400</v>
      </c>
      <c r="P622" s="8">
        <f t="shared" si="32"/>
        <v>141.1</v>
      </c>
      <c r="Q622" s="8">
        <f t="shared" si="28"/>
        <v>6.2313725490196082E-4</v>
      </c>
      <c r="R622" s="8">
        <f t="shared" si="29"/>
        <v>14.174344436569807</v>
      </c>
    </row>
    <row r="623" spans="1:18" x14ac:dyDescent="0.3">
      <c r="A623" s="18" t="s">
        <v>379</v>
      </c>
      <c r="B623" s="18" t="s">
        <v>119</v>
      </c>
      <c r="D623" s="18" t="s">
        <v>85</v>
      </c>
      <c r="E623" s="8" t="s">
        <v>70</v>
      </c>
      <c r="F623" s="8">
        <v>1693</v>
      </c>
      <c r="G623" s="8" t="s">
        <v>51</v>
      </c>
      <c r="H623" s="8" t="s">
        <v>107</v>
      </c>
      <c r="I623" s="8">
        <v>69</v>
      </c>
      <c r="J623" s="8">
        <f t="shared" si="31"/>
        <v>2920770</v>
      </c>
      <c r="K623" s="67">
        <v>12.712</v>
      </c>
      <c r="L623" s="8">
        <v>86</v>
      </c>
      <c r="M623" s="8">
        <v>5</v>
      </c>
      <c r="O623" s="8">
        <f t="shared" si="30"/>
        <v>20700</v>
      </c>
      <c r="P623" s="8">
        <f t="shared" si="32"/>
        <v>141.1</v>
      </c>
      <c r="Q623" s="8">
        <f t="shared" si="28"/>
        <v>6.1410628019323667E-4</v>
      </c>
      <c r="R623" s="8">
        <f t="shared" si="29"/>
        <v>14.174344436569807</v>
      </c>
    </row>
    <row r="624" spans="1:18" x14ac:dyDescent="0.3">
      <c r="A624" s="18" t="s">
        <v>379</v>
      </c>
      <c r="B624" s="18" t="s">
        <v>119</v>
      </c>
      <c r="D624" s="18" t="s">
        <v>88</v>
      </c>
      <c r="E624" s="8" t="s">
        <v>70</v>
      </c>
      <c r="F624" s="8">
        <v>1694</v>
      </c>
      <c r="G624" s="8" t="s">
        <v>51</v>
      </c>
      <c r="H624" s="8" t="s">
        <v>107</v>
      </c>
      <c r="I624" s="8">
        <v>8</v>
      </c>
      <c r="J624" s="8">
        <f t="shared" si="31"/>
        <v>338640</v>
      </c>
      <c r="K624" s="67">
        <v>12.712</v>
      </c>
      <c r="L624" s="8">
        <v>12</v>
      </c>
      <c r="O624" s="8">
        <f t="shared" si="30"/>
        <v>2880</v>
      </c>
      <c r="P624" s="8">
        <f t="shared" si="32"/>
        <v>117.58333333333333</v>
      </c>
      <c r="Q624" s="8">
        <f t="shared" si="28"/>
        <v>4.4138888888888891E-3</v>
      </c>
      <c r="R624" s="8">
        <f t="shared" si="29"/>
        <v>17.00921332388377</v>
      </c>
    </row>
    <row r="625" spans="1:18" x14ac:dyDescent="0.3">
      <c r="A625" s="18" t="s">
        <v>379</v>
      </c>
      <c r="B625" s="18" t="s">
        <v>119</v>
      </c>
      <c r="D625" s="18" t="s">
        <v>86</v>
      </c>
      <c r="E625" s="8" t="s">
        <v>70</v>
      </c>
      <c r="F625" s="8">
        <v>1693</v>
      </c>
      <c r="G625" s="8" t="s">
        <v>51</v>
      </c>
      <c r="H625" s="8" t="s">
        <v>107</v>
      </c>
      <c r="I625" s="8">
        <v>80</v>
      </c>
      <c r="J625" s="8">
        <f t="shared" si="31"/>
        <v>3386400</v>
      </c>
      <c r="K625" s="67">
        <v>12.712</v>
      </c>
      <c r="L625" s="8">
        <v>100</v>
      </c>
      <c r="O625" s="8">
        <f t="shared" si="30"/>
        <v>24000</v>
      </c>
      <c r="P625" s="8">
        <f t="shared" si="32"/>
        <v>141.1</v>
      </c>
      <c r="Q625" s="8">
        <f t="shared" si="28"/>
        <v>5.2966666666666668E-4</v>
      </c>
      <c r="R625" s="8">
        <f t="shared" si="29"/>
        <v>14.174344436569807</v>
      </c>
    </row>
    <row r="626" spans="1:18" x14ac:dyDescent="0.3">
      <c r="A626" s="18" t="s">
        <v>379</v>
      </c>
      <c r="B626" s="18" t="s">
        <v>119</v>
      </c>
      <c r="D626" s="18" t="s">
        <v>75</v>
      </c>
      <c r="E626" s="8" t="s">
        <v>70</v>
      </c>
      <c r="F626" s="8">
        <v>1684</v>
      </c>
      <c r="G626" s="8" t="s">
        <v>51</v>
      </c>
      <c r="H626" s="8" t="s">
        <v>107</v>
      </c>
      <c r="I626" s="8">
        <v>9</v>
      </c>
      <c r="J626" s="8">
        <f t="shared" si="31"/>
        <v>380970</v>
      </c>
      <c r="K626" s="67">
        <v>12.712</v>
      </c>
      <c r="L626" s="8">
        <v>10</v>
      </c>
      <c r="O626" s="8">
        <f t="shared" si="30"/>
        <v>2400</v>
      </c>
      <c r="P626" s="8">
        <f t="shared" si="32"/>
        <v>158.73750000000001</v>
      </c>
      <c r="Q626" s="8">
        <f t="shared" si="28"/>
        <v>5.2966666666666665E-3</v>
      </c>
      <c r="R626" s="8">
        <f t="shared" si="29"/>
        <v>12.599417276950941</v>
      </c>
    </row>
    <row r="627" spans="1:18" x14ac:dyDescent="0.3">
      <c r="A627" s="18" t="s">
        <v>379</v>
      </c>
      <c r="B627" s="18" t="s">
        <v>119</v>
      </c>
      <c r="D627" s="18" t="s">
        <v>77</v>
      </c>
      <c r="E627" s="8" t="s">
        <v>70</v>
      </c>
      <c r="F627" s="8">
        <v>1684</v>
      </c>
      <c r="G627" s="8" t="s">
        <v>71</v>
      </c>
      <c r="H627" s="8" t="s">
        <v>95</v>
      </c>
      <c r="I627" s="8">
        <v>1008</v>
      </c>
      <c r="J627" s="8">
        <f>SUM(I627*1466)</f>
        <v>1477728</v>
      </c>
      <c r="K627" s="66">
        <v>0.45400000000000001</v>
      </c>
      <c r="L627" s="8">
        <v>6</v>
      </c>
      <c r="M627" s="8">
        <v>14</v>
      </c>
      <c r="O627" s="8">
        <f t="shared" si="30"/>
        <v>1608</v>
      </c>
      <c r="P627" s="8">
        <f t="shared" si="32"/>
        <v>918.98507462686564</v>
      </c>
      <c r="Q627" s="8">
        <f t="shared" si="28"/>
        <v>2.8233830845771145E-4</v>
      </c>
      <c r="R627" s="8">
        <f t="shared" si="29"/>
        <v>2.1763139089196386</v>
      </c>
    </row>
    <row r="628" spans="1:18" x14ac:dyDescent="0.3">
      <c r="A628" s="18" t="s">
        <v>379</v>
      </c>
      <c r="B628" s="18" t="s">
        <v>119</v>
      </c>
      <c r="D628" s="18" t="s">
        <v>78</v>
      </c>
      <c r="E628" s="8" t="s">
        <v>70</v>
      </c>
      <c r="F628" s="8">
        <v>1684</v>
      </c>
      <c r="G628" s="8" t="s">
        <v>71</v>
      </c>
      <c r="H628" s="8" t="s">
        <v>95</v>
      </c>
      <c r="I628" s="8">
        <v>1008</v>
      </c>
      <c r="J628" s="8">
        <f t="shared" ref="J628:J638" si="33">SUM(I628*1466)</f>
        <v>1477728</v>
      </c>
      <c r="K628" s="66">
        <v>0.45400000000000001</v>
      </c>
      <c r="L628" s="8">
        <v>5</v>
      </c>
      <c r="M628" s="8">
        <v>19</v>
      </c>
      <c r="O628" s="8">
        <f t="shared" si="30"/>
        <v>1428</v>
      </c>
      <c r="P628" s="8">
        <f t="shared" si="32"/>
        <v>1034.8235294117646</v>
      </c>
      <c r="Q628" s="8">
        <f t="shared" si="28"/>
        <v>3.1792717086834732E-4</v>
      </c>
      <c r="R628" s="8">
        <f t="shared" si="29"/>
        <v>1.9326966803092316</v>
      </c>
    </row>
    <row r="629" spans="1:18" x14ac:dyDescent="0.3">
      <c r="A629" s="18" t="s">
        <v>379</v>
      </c>
      <c r="B629" s="18" t="s">
        <v>119</v>
      </c>
      <c r="D629" s="18" t="s">
        <v>92</v>
      </c>
      <c r="E629" s="8" t="s">
        <v>70</v>
      </c>
      <c r="F629" s="8">
        <v>1695</v>
      </c>
      <c r="G629" s="8" t="s">
        <v>71</v>
      </c>
      <c r="H629" s="8" t="s">
        <v>95</v>
      </c>
      <c r="I629" s="8">
        <v>164</v>
      </c>
      <c r="J629" s="8">
        <f t="shared" si="33"/>
        <v>240424</v>
      </c>
      <c r="K629" s="66">
        <v>0.45400000000000001</v>
      </c>
      <c r="M629" s="8">
        <v>17</v>
      </c>
      <c r="N629" s="8">
        <v>7</v>
      </c>
      <c r="O629" s="8">
        <f t="shared" si="30"/>
        <v>211</v>
      </c>
      <c r="P629" s="8">
        <f t="shared" si="32"/>
        <v>1139.4502369668246</v>
      </c>
      <c r="Q629" s="8">
        <f t="shared" si="28"/>
        <v>2.1516587677725121E-3</v>
      </c>
      <c r="R629" s="8">
        <f t="shared" si="29"/>
        <v>1.7552324227198615</v>
      </c>
    </row>
    <row r="630" spans="1:18" x14ac:dyDescent="0.3">
      <c r="A630" s="18" t="s">
        <v>379</v>
      </c>
      <c r="B630" s="18" t="s">
        <v>119</v>
      </c>
      <c r="D630" s="18" t="s">
        <v>88</v>
      </c>
      <c r="E630" s="8" t="s">
        <v>70</v>
      </c>
      <c r="F630" s="8">
        <v>1694</v>
      </c>
      <c r="G630" s="8" t="s">
        <v>71</v>
      </c>
      <c r="H630" s="8" t="s">
        <v>95</v>
      </c>
      <c r="I630" s="8">
        <v>1972</v>
      </c>
      <c r="J630" s="8">
        <f t="shared" si="33"/>
        <v>2890952</v>
      </c>
      <c r="K630" s="66">
        <v>0.45400000000000001</v>
      </c>
      <c r="L630" s="8">
        <v>6</v>
      </c>
      <c r="O630" s="8">
        <f t="shared" si="30"/>
        <v>1440</v>
      </c>
      <c r="P630" s="8">
        <f t="shared" si="32"/>
        <v>2007.6055555555556</v>
      </c>
      <c r="Q630" s="8">
        <f t="shared" si="28"/>
        <v>3.1527777777777777E-4</v>
      </c>
      <c r="R630" s="8">
        <f t="shared" si="29"/>
        <v>0.99621162855695988</v>
      </c>
    </row>
    <row r="631" spans="1:18" x14ac:dyDescent="0.3">
      <c r="A631" s="18" t="s">
        <v>379</v>
      </c>
      <c r="B631" s="18" t="s">
        <v>119</v>
      </c>
      <c r="D631" s="18" t="s">
        <v>81</v>
      </c>
      <c r="E631" s="8" t="s">
        <v>70</v>
      </c>
      <c r="F631" s="8">
        <v>1684</v>
      </c>
      <c r="G631" s="8" t="s">
        <v>71</v>
      </c>
      <c r="H631" s="8" t="s">
        <v>95</v>
      </c>
      <c r="I631" s="8">
        <v>224</v>
      </c>
      <c r="J631" s="8">
        <f t="shared" si="33"/>
        <v>328384</v>
      </c>
      <c r="K631" s="66">
        <v>0.45400000000000001</v>
      </c>
      <c r="L631" s="8">
        <v>1</v>
      </c>
      <c r="M631" s="8">
        <v>8</v>
      </c>
      <c r="O631" s="8">
        <f t="shared" si="30"/>
        <v>336</v>
      </c>
      <c r="P631" s="8">
        <f t="shared" si="32"/>
        <v>977.33333333333337</v>
      </c>
      <c r="Q631" s="8">
        <f t="shared" si="28"/>
        <v>1.3511904761904763E-3</v>
      </c>
      <c r="R631" s="8">
        <f t="shared" si="29"/>
        <v>2.0463847203274215</v>
      </c>
    </row>
    <row r="632" spans="1:18" x14ac:dyDescent="0.3">
      <c r="A632" s="18" t="s">
        <v>379</v>
      </c>
      <c r="B632" s="18" t="s">
        <v>119</v>
      </c>
      <c r="D632" s="18" t="s">
        <v>82</v>
      </c>
      <c r="E632" s="8" t="s">
        <v>70</v>
      </c>
      <c r="F632" s="8">
        <v>1684</v>
      </c>
      <c r="G632" s="8" t="s">
        <v>71</v>
      </c>
      <c r="H632" s="8" t="s">
        <v>95</v>
      </c>
      <c r="I632" s="8">
        <v>224</v>
      </c>
      <c r="J632" s="8">
        <f t="shared" si="33"/>
        <v>328384</v>
      </c>
      <c r="K632" s="66">
        <v>0.45400000000000001</v>
      </c>
      <c r="L632" s="8">
        <v>1</v>
      </c>
      <c r="M632" s="8">
        <v>8</v>
      </c>
      <c r="O632" s="8">
        <f t="shared" si="30"/>
        <v>336</v>
      </c>
      <c r="P632" s="8">
        <f t="shared" si="32"/>
        <v>977.33333333333337</v>
      </c>
      <c r="Q632" s="8">
        <f t="shared" si="28"/>
        <v>1.3511904761904763E-3</v>
      </c>
      <c r="R632" s="8">
        <f t="shared" si="29"/>
        <v>2.0463847203274215</v>
      </c>
    </row>
    <row r="633" spans="1:18" x14ac:dyDescent="0.3">
      <c r="A633" s="18" t="s">
        <v>379</v>
      </c>
      <c r="B633" s="18" t="s">
        <v>119</v>
      </c>
      <c r="D633" s="18" t="s">
        <v>91</v>
      </c>
      <c r="E633" s="8" t="s">
        <v>70</v>
      </c>
      <c r="F633" s="8">
        <v>1694</v>
      </c>
      <c r="G633" s="8" t="s">
        <v>71</v>
      </c>
      <c r="H633" s="8" t="s">
        <v>95</v>
      </c>
      <c r="I633" s="8">
        <v>232</v>
      </c>
      <c r="J633" s="8">
        <f t="shared" si="33"/>
        <v>340112</v>
      </c>
      <c r="K633" s="66">
        <v>0.45400000000000001</v>
      </c>
      <c r="L633" s="8">
        <v>1</v>
      </c>
      <c r="M633" s="8">
        <v>5</v>
      </c>
      <c r="O633" s="8">
        <f t="shared" si="30"/>
        <v>300</v>
      </c>
      <c r="P633" s="8">
        <f t="shared" si="32"/>
        <v>1133.7066666666667</v>
      </c>
      <c r="Q633" s="8">
        <f t="shared" si="28"/>
        <v>1.5133333333333333E-3</v>
      </c>
      <c r="R633" s="8">
        <f t="shared" si="29"/>
        <v>1.7641247589029496</v>
      </c>
    </row>
    <row r="634" spans="1:18" x14ac:dyDescent="0.3">
      <c r="A634" s="18" t="s">
        <v>379</v>
      </c>
      <c r="B634" s="18" t="s">
        <v>119</v>
      </c>
      <c r="D634" s="18" t="s">
        <v>87</v>
      </c>
      <c r="E634" s="8" t="s">
        <v>70</v>
      </c>
      <c r="F634" s="8">
        <v>1694</v>
      </c>
      <c r="G634" s="8" t="s">
        <v>71</v>
      </c>
      <c r="H634" s="8" t="s">
        <v>95</v>
      </c>
      <c r="I634" s="8">
        <v>463</v>
      </c>
      <c r="J634" s="8">
        <f t="shared" si="33"/>
        <v>678758</v>
      </c>
      <c r="K634" s="66">
        <v>0.45400000000000001</v>
      </c>
      <c r="L634" s="8">
        <v>5</v>
      </c>
      <c r="O634" s="8">
        <f t="shared" si="30"/>
        <v>1200</v>
      </c>
      <c r="P634" s="8">
        <f t="shared" si="32"/>
        <v>565.63166666666666</v>
      </c>
      <c r="Q634" s="8">
        <f t="shared" si="28"/>
        <v>3.7833333333333333E-4</v>
      </c>
      <c r="R634" s="8">
        <f t="shared" si="29"/>
        <v>3.5358699271316136</v>
      </c>
    </row>
    <row r="635" spans="1:18" x14ac:dyDescent="0.3">
      <c r="A635" s="18" t="s">
        <v>379</v>
      </c>
      <c r="B635" s="18" t="s">
        <v>119</v>
      </c>
      <c r="D635" s="18" t="s">
        <v>84</v>
      </c>
      <c r="E635" s="8" t="s">
        <v>70</v>
      </c>
      <c r="F635" s="8">
        <v>1693</v>
      </c>
      <c r="G635" s="8" t="s">
        <v>71</v>
      </c>
      <c r="H635" s="8" t="s">
        <v>95</v>
      </c>
      <c r="I635" s="8">
        <v>491</v>
      </c>
      <c r="J635" s="8">
        <f t="shared" si="33"/>
        <v>719806</v>
      </c>
      <c r="K635" s="66">
        <v>0.45400000000000001</v>
      </c>
      <c r="L635" s="8">
        <v>5</v>
      </c>
      <c r="O635" s="8">
        <f t="shared" si="30"/>
        <v>1200</v>
      </c>
      <c r="P635" s="8">
        <f t="shared" si="32"/>
        <v>599.83833333333337</v>
      </c>
      <c r="Q635" s="8">
        <f t="shared" si="28"/>
        <v>3.7833333333333333E-4</v>
      </c>
      <c r="R635" s="8">
        <f t="shared" si="29"/>
        <v>3.3342317235477337</v>
      </c>
    </row>
    <row r="636" spans="1:18" x14ac:dyDescent="0.3">
      <c r="A636" s="18" t="s">
        <v>379</v>
      </c>
      <c r="B636" s="18" t="s">
        <v>119</v>
      </c>
      <c r="D636" s="18" t="s">
        <v>86</v>
      </c>
      <c r="E636" s="8" t="s">
        <v>70</v>
      </c>
      <c r="F636" s="8">
        <v>1693</v>
      </c>
      <c r="G636" s="8" t="s">
        <v>71</v>
      </c>
      <c r="H636" s="8" t="s">
        <v>95</v>
      </c>
      <c r="I636" s="8">
        <v>491</v>
      </c>
      <c r="J636" s="8">
        <f t="shared" si="33"/>
        <v>719806</v>
      </c>
      <c r="K636" s="66">
        <v>0.45400000000000001</v>
      </c>
      <c r="L636" s="8">
        <v>4</v>
      </c>
      <c r="O636" s="8">
        <f t="shared" si="30"/>
        <v>960</v>
      </c>
      <c r="P636" s="8">
        <f t="shared" si="32"/>
        <v>749.79791666666665</v>
      </c>
      <c r="Q636" s="8">
        <f t="shared" si="28"/>
        <v>4.7291666666666668E-4</v>
      </c>
      <c r="R636" s="8">
        <f t="shared" si="29"/>
        <v>2.6673853788381869</v>
      </c>
    </row>
    <row r="637" spans="1:18" x14ac:dyDescent="0.3">
      <c r="A637" s="18" t="s">
        <v>379</v>
      </c>
      <c r="B637" s="18" t="s">
        <v>119</v>
      </c>
      <c r="D637" s="18" t="s">
        <v>79</v>
      </c>
      <c r="E637" s="8" t="s">
        <v>70</v>
      </c>
      <c r="F637" s="8">
        <v>1684</v>
      </c>
      <c r="G637" s="8" t="s">
        <v>71</v>
      </c>
      <c r="H637" s="8" t="s">
        <v>95</v>
      </c>
      <c r="I637" s="8">
        <v>504</v>
      </c>
      <c r="J637" s="8">
        <f t="shared" si="33"/>
        <v>738864</v>
      </c>
      <c r="K637" s="66">
        <v>0.45400000000000001</v>
      </c>
      <c r="L637" s="8">
        <v>3</v>
      </c>
      <c r="M637" s="8">
        <v>2</v>
      </c>
      <c r="N637" s="8">
        <v>6</v>
      </c>
      <c r="O637" s="8">
        <f t="shared" si="30"/>
        <v>750</v>
      </c>
      <c r="P637" s="8">
        <f t="shared" si="32"/>
        <v>985.15200000000004</v>
      </c>
      <c r="Q637" s="8">
        <f t="shared" si="28"/>
        <v>6.0533333333333337E-4</v>
      </c>
      <c r="R637" s="8">
        <f t="shared" si="29"/>
        <v>2.0301435717533947</v>
      </c>
    </row>
    <row r="638" spans="1:18" x14ac:dyDescent="0.3">
      <c r="A638" s="18" t="s">
        <v>379</v>
      </c>
      <c r="B638" s="18" t="s">
        <v>119</v>
      </c>
      <c r="D638" s="18" t="s">
        <v>75</v>
      </c>
      <c r="E638" s="8" t="s">
        <v>70</v>
      </c>
      <c r="F638" s="8">
        <v>1684</v>
      </c>
      <c r="G638" s="8" t="s">
        <v>71</v>
      </c>
      <c r="H638" s="8" t="s">
        <v>95</v>
      </c>
      <c r="I638" s="8">
        <v>532</v>
      </c>
      <c r="J638" s="8">
        <f t="shared" si="33"/>
        <v>779912</v>
      </c>
      <c r="K638" s="66">
        <v>0.45400000000000001</v>
      </c>
      <c r="L638" s="8">
        <v>3</v>
      </c>
      <c r="N638" s="8">
        <v>3</v>
      </c>
      <c r="O638" s="8">
        <f t="shared" si="30"/>
        <v>723</v>
      </c>
      <c r="P638" s="8">
        <f t="shared" si="32"/>
        <v>1078.7164591977869</v>
      </c>
      <c r="Q638" s="8">
        <f t="shared" si="28"/>
        <v>6.2793914246196409E-4</v>
      </c>
      <c r="R638" s="8">
        <f t="shared" si="29"/>
        <v>1.8540553293192052</v>
      </c>
    </row>
    <row r="639" spans="1:18" x14ac:dyDescent="0.3">
      <c r="A639" s="18" t="s">
        <v>379</v>
      </c>
      <c r="B639" s="18" t="s">
        <v>119</v>
      </c>
      <c r="D639" s="18" t="s">
        <v>73</v>
      </c>
      <c r="E639" s="8" t="s">
        <v>70</v>
      </c>
      <c r="F639" s="8">
        <v>1683</v>
      </c>
      <c r="G639" s="8" t="s">
        <v>74</v>
      </c>
      <c r="H639" s="8" t="s">
        <v>96</v>
      </c>
      <c r="I639" s="8">
        <v>16</v>
      </c>
      <c r="J639" s="8">
        <f>SUM(I639*88984)</f>
        <v>1423744</v>
      </c>
      <c r="K639" s="8">
        <v>25.423999999999999</v>
      </c>
      <c r="L639" s="8">
        <v>4</v>
      </c>
      <c r="M639" s="8">
        <v>10</v>
      </c>
      <c r="O639" s="8">
        <f t="shared" si="30"/>
        <v>1080</v>
      </c>
      <c r="P639" s="8">
        <f t="shared" si="32"/>
        <v>1318.2814814814815</v>
      </c>
      <c r="Q639" s="8">
        <f t="shared" si="28"/>
        <v>2.3540740740740741E-2</v>
      </c>
      <c r="R639" s="8">
        <f t="shared" si="29"/>
        <v>1.5171266744583296</v>
      </c>
    </row>
    <row r="640" spans="1:18" x14ac:dyDescent="0.3">
      <c r="A640" s="18" t="s">
        <v>379</v>
      </c>
      <c r="B640" s="18" t="s">
        <v>119</v>
      </c>
      <c r="D640" s="18" t="s">
        <v>83</v>
      </c>
      <c r="E640" s="8" t="s">
        <v>70</v>
      </c>
      <c r="F640" s="8">
        <v>1683</v>
      </c>
      <c r="G640" s="8" t="s">
        <v>72</v>
      </c>
      <c r="H640" s="8" t="s">
        <v>96</v>
      </c>
      <c r="I640" s="8">
        <v>15</v>
      </c>
      <c r="J640" s="8">
        <f>SUM(I640*87204)</f>
        <v>1308060</v>
      </c>
      <c r="K640" s="8">
        <v>25.423999999999999</v>
      </c>
      <c r="L640" s="8">
        <v>3</v>
      </c>
      <c r="M640" s="8">
        <v>10</v>
      </c>
      <c r="O640" s="8">
        <f t="shared" si="30"/>
        <v>840</v>
      </c>
      <c r="P640" s="8">
        <f t="shared" si="32"/>
        <v>1557.2142857142858</v>
      </c>
      <c r="Q640" s="8">
        <f t="shared" si="28"/>
        <v>3.0266666666666667E-2</v>
      </c>
      <c r="R640" s="8">
        <f t="shared" si="29"/>
        <v>1.2843447548277602</v>
      </c>
    </row>
    <row r="641" spans="1:18" x14ac:dyDescent="0.3">
      <c r="A641" s="18" t="s">
        <v>379</v>
      </c>
      <c r="B641" s="18" t="s">
        <v>119</v>
      </c>
      <c r="D641" s="18" t="s">
        <v>69</v>
      </c>
      <c r="E641" s="8" t="s">
        <v>70</v>
      </c>
      <c r="F641" s="8">
        <v>1683</v>
      </c>
      <c r="G641" s="8" t="s">
        <v>72</v>
      </c>
      <c r="H641" s="8" t="s">
        <v>96</v>
      </c>
      <c r="I641" s="8">
        <v>16</v>
      </c>
      <c r="J641" s="8">
        <f t="shared" ref="J641:J643" si="34">SUM(I641*87204)</f>
        <v>1395264</v>
      </c>
      <c r="K641" s="8">
        <v>25.423999999999999</v>
      </c>
      <c r="L641" s="8">
        <v>3</v>
      </c>
      <c r="M641" s="8">
        <v>14</v>
      </c>
      <c r="O641" s="8">
        <f t="shared" si="30"/>
        <v>888</v>
      </c>
      <c r="P641" s="8">
        <f t="shared" si="32"/>
        <v>1571.2432432432433</v>
      </c>
      <c r="Q641" s="8">
        <f t="shared" si="28"/>
        <v>2.8630630630630632E-2</v>
      </c>
      <c r="R641" s="8">
        <f t="shared" si="29"/>
        <v>1.2728773909453697</v>
      </c>
    </row>
    <row r="642" spans="1:18" x14ac:dyDescent="0.3">
      <c r="A642" s="18" t="s">
        <v>379</v>
      </c>
      <c r="B642" s="18" t="s">
        <v>119</v>
      </c>
      <c r="D642" s="18" t="s">
        <v>77</v>
      </c>
      <c r="E642" s="8" t="s">
        <v>70</v>
      </c>
      <c r="F642" s="8">
        <v>1684</v>
      </c>
      <c r="G642" s="8" t="s">
        <v>72</v>
      </c>
      <c r="H642" s="8" t="s">
        <v>96</v>
      </c>
      <c r="I642" s="8">
        <v>8.5</v>
      </c>
      <c r="J642" s="8">
        <f t="shared" si="34"/>
        <v>741234</v>
      </c>
      <c r="K642" s="8">
        <v>25.423999999999999</v>
      </c>
      <c r="L642" s="8">
        <v>2</v>
      </c>
      <c r="O642" s="8">
        <f t="shared" si="30"/>
        <v>480</v>
      </c>
      <c r="P642" s="8">
        <f t="shared" si="32"/>
        <v>1544.2375</v>
      </c>
      <c r="Q642" s="8">
        <f t="shared" si="28"/>
        <v>5.2966666666666669E-2</v>
      </c>
      <c r="R642" s="8">
        <f t="shared" si="29"/>
        <v>1.2951375678935397</v>
      </c>
    </row>
    <row r="643" spans="1:18" x14ac:dyDescent="0.3">
      <c r="A643" s="18" t="s">
        <v>379</v>
      </c>
      <c r="B643" s="18" t="s">
        <v>119</v>
      </c>
      <c r="D643" s="18" t="s">
        <v>78</v>
      </c>
      <c r="E643" s="8" t="s">
        <v>70</v>
      </c>
      <c r="F643" s="8">
        <v>1684</v>
      </c>
      <c r="G643" s="8" t="s">
        <v>72</v>
      </c>
      <c r="H643" s="8" t="s">
        <v>96</v>
      </c>
      <c r="I643" s="8">
        <v>8.5</v>
      </c>
      <c r="J643" s="8">
        <f t="shared" si="34"/>
        <v>741234</v>
      </c>
      <c r="K643" s="8">
        <v>25.423999999999999</v>
      </c>
      <c r="L643" s="8">
        <v>2</v>
      </c>
      <c r="M643" s="8">
        <v>13</v>
      </c>
      <c r="O643" s="8">
        <f t="shared" si="30"/>
        <v>636</v>
      </c>
      <c r="P643" s="8">
        <f t="shared" si="32"/>
        <v>1165.4622641509434</v>
      </c>
      <c r="Q643" s="8">
        <f t="shared" ref="Q643:Q661" si="35">SUM(K643/O643)</f>
        <v>3.9974842767295599E-2</v>
      </c>
      <c r="R643" s="8">
        <f t="shared" ref="R643:R661" si="36">SUM(O643/J643)*2000</f>
        <v>1.7160572774589402</v>
      </c>
    </row>
    <row r="644" spans="1:18" x14ac:dyDescent="0.3">
      <c r="A644" s="18" t="s">
        <v>379</v>
      </c>
      <c r="B644" s="18" t="s">
        <v>119</v>
      </c>
      <c r="D644" s="18" t="s">
        <v>98</v>
      </c>
      <c r="E644" s="8" t="s">
        <v>70</v>
      </c>
      <c r="F644" s="8">
        <v>1722</v>
      </c>
      <c r="G644" s="8" t="s">
        <v>51</v>
      </c>
      <c r="H644" s="8" t="s">
        <v>107</v>
      </c>
      <c r="I644" s="8">
        <v>59.9</v>
      </c>
      <c r="J644" s="8">
        <f>SUM(I644*42330)</f>
        <v>2535567</v>
      </c>
      <c r="K644" s="67">
        <v>12.712</v>
      </c>
      <c r="L644" s="8">
        <v>58</v>
      </c>
      <c r="M644" s="8">
        <v>13</v>
      </c>
      <c r="N644" s="8">
        <v>5</v>
      </c>
      <c r="O644" s="8">
        <v>14081</v>
      </c>
      <c r="P644" s="8">
        <f>SUM(J644/O644)</f>
        <v>180.07009445351892</v>
      </c>
      <c r="Q644" s="8">
        <f t="shared" si="35"/>
        <v>9.0277679142106387E-4</v>
      </c>
      <c r="R644" s="8">
        <f t="shared" si="36"/>
        <v>11.106785977258735</v>
      </c>
    </row>
    <row r="645" spans="1:18" x14ac:dyDescent="0.3">
      <c r="A645" s="18" t="s">
        <v>379</v>
      </c>
      <c r="B645" s="18" t="s">
        <v>119</v>
      </c>
      <c r="D645" s="18" t="s">
        <v>99</v>
      </c>
      <c r="E645" s="8" t="s">
        <v>70</v>
      </c>
      <c r="F645" s="8">
        <v>1721</v>
      </c>
      <c r="G645" s="8" t="s">
        <v>51</v>
      </c>
      <c r="H645" s="8" t="s">
        <v>107</v>
      </c>
      <c r="I645" s="8">
        <v>40</v>
      </c>
      <c r="J645" s="8">
        <f t="shared" ref="J645:J650" si="37">SUM(I645*42330)</f>
        <v>1693200</v>
      </c>
      <c r="K645" s="67">
        <v>12.712</v>
      </c>
      <c r="L645" s="8">
        <v>46</v>
      </c>
      <c r="M645" s="8">
        <v>5</v>
      </c>
      <c r="N645" s="8">
        <v>9</v>
      </c>
      <c r="O645" s="8">
        <v>11109</v>
      </c>
      <c r="P645" s="8">
        <f t="shared" ref="P645:P660" si="38">SUM(J645/O645)</f>
        <v>152.41695922225222</v>
      </c>
      <c r="Q645" s="8">
        <f t="shared" si="35"/>
        <v>1.1442974165091367E-3</v>
      </c>
      <c r="R645" s="8">
        <f t="shared" si="36"/>
        <v>13.121899362154501</v>
      </c>
    </row>
    <row r="646" spans="1:18" x14ac:dyDescent="0.3">
      <c r="A646" s="18" t="s">
        <v>379</v>
      </c>
      <c r="B646" s="18" t="s">
        <v>119</v>
      </c>
      <c r="D646" s="18" t="s">
        <v>100</v>
      </c>
      <c r="E646" s="8" t="s">
        <v>70</v>
      </c>
      <c r="F646" s="8">
        <v>1721</v>
      </c>
      <c r="G646" s="8" t="s">
        <v>51</v>
      </c>
      <c r="H646" s="8" t="s">
        <v>107</v>
      </c>
      <c r="I646" s="8">
        <v>20</v>
      </c>
      <c r="J646" s="8">
        <f t="shared" si="37"/>
        <v>846600</v>
      </c>
      <c r="K646" s="67">
        <v>12.712</v>
      </c>
      <c r="L646" s="8">
        <v>80</v>
      </c>
      <c r="O646" s="8">
        <v>19200</v>
      </c>
      <c r="P646" s="8">
        <f t="shared" si="38"/>
        <v>44.09375</v>
      </c>
      <c r="Q646" s="8">
        <f t="shared" si="35"/>
        <v>6.6208333333333332E-4</v>
      </c>
      <c r="R646" s="8">
        <f t="shared" si="36"/>
        <v>45.357902197023392</v>
      </c>
    </row>
    <row r="647" spans="1:18" x14ac:dyDescent="0.3">
      <c r="A647" s="18" t="s">
        <v>379</v>
      </c>
      <c r="B647" s="18" t="s">
        <v>119</v>
      </c>
      <c r="D647" s="18" t="s">
        <v>103</v>
      </c>
      <c r="E647" s="8" t="s">
        <v>70</v>
      </c>
      <c r="F647" s="8">
        <v>1722</v>
      </c>
      <c r="G647" s="8" t="s">
        <v>51</v>
      </c>
      <c r="H647" s="8" t="s">
        <v>107</v>
      </c>
      <c r="I647" s="8">
        <v>90</v>
      </c>
      <c r="J647" s="8">
        <f t="shared" si="37"/>
        <v>3809700</v>
      </c>
      <c r="K647" s="67">
        <v>12.712</v>
      </c>
      <c r="L647" s="8">
        <v>46</v>
      </c>
      <c r="M647" s="8">
        <v>10</v>
      </c>
      <c r="O647" s="8">
        <v>11160</v>
      </c>
      <c r="P647" s="8">
        <f t="shared" si="38"/>
        <v>341.37096774193549</v>
      </c>
      <c r="Q647" s="8">
        <f t="shared" si="35"/>
        <v>1.139068100358423E-3</v>
      </c>
      <c r="R647" s="8">
        <f t="shared" si="36"/>
        <v>5.858729033782188</v>
      </c>
    </row>
    <row r="648" spans="1:18" x14ac:dyDescent="0.3">
      <c r="A648" s="18" t="s">
        <v>379</v>
      </c>
      <c r="B648" s="18" t="s">
        <v>119</v>
      </c>
      <c r="D648" s="18" t="s">
        <v>106</v>
      </c>
      <c r="E648" s="8" t="s">
        <v>70</v>
      </c>
      <c r="F648" s="8">
        <v>1723</v>
      </c>
      <c r="G648" s="8" t="s">
        <v>51</v>
      </c>
      <c r="H648" s="8" t="s">
        <v>107</v>
      </c>
      <c r="I648" s="8">
        <v>90</v>
      </c>
      <c r="J648" s="8">
        <f t="shared" si="37"/>
        <v>3809700</v>
      </c>
      <c r="K648" s="67">
        <v>12.712</v>
      </c>
      <c r="L648" s="8">
        <v>65</v>
      </c>
      <c r="M648" s="8">
        <v>15</v>
      </c>
      <c r="O648" s="8">
        <v>15780</v>
      </c>
      <c r="P648" s="8">
        <f t="shared" si="38"/>
        <v>241.42585551330799</v>
      </c>
      <c r="Q648" s="8">
        <f t="shared" si="35"/>
        <v>8.055766793409379E-4</v>
      </c>
      <c r="R648" s="8">
        <f t="shared" si="36"/>
        <v>8.2841168595952439</v>
      </c>
    </row>
    <row r="649" spans="1:18" x14ac:dyDescent="0.3">
      <c r="A649" s="18" t="s">
        <v>379</v>
      </c>
      <c r="B649" s="18" t="s">
        <v>119</v>
      </c>
      <c r="D649" s="18" t="s">
        <v>102</v>
      </c>
      <c r="E649" s="8" t="s">
        <v>70</v>
      </c>
      <c r="F649" s="8">
        <v>1723</v>
      </c>
      <c r="G649" s="8" t="s">
        <v>51</v>
      </c>
      <c r="H649" s="8" t="s">
        <v>107</v>
      </c>
      <c r="I649" s="8">
        <v>80</v>
      </c>
      <c r="J649" s="8">
        <f t="shared" si="37"/>
        <v>3386400</v>
      </c>
      <c r="K649" s="67">
        <v>12.712</v>
      </c>
      <c r="L649" s="8">
        <v>52</v>
      </c>
      <c r="O649" s="8">
        <v>12480</v>
      </c>
      <c r="P649" s="8">
        <f t="shared" si="38"/>
        <v>271.34615384615387</v>
      </c>
      <c r="Q649" s="8">
        <f t="shared" si="35"/>
        <v>1.0185897435897435E-3</v>
      </c>
      <c r="R649" s="8">
        <f t="shared" si="36"/>
        <v>7.3706591070163006</v>
      </c>
    </row>
    <row r="650" spans="1:18" x14ac:dyDescent="0.3">
      <c r="A650" s="18" t="s">
        <v>379</v>
      </c>
      <c r="B650" s="18" t="s">
        <v>119</v>
      </c>
      <c r="D650" s="18" t="s">
        <v>104</v>
      </c>
      <c r="E650" s="8" t="s">
        <v>70</v>
      </c>
      <c r="F650" s="8">
        <v>1723</v>
      </c>
      <c r="G650" s="8" t="s">
        <v>105</v>
      </c>
      <c r="H650" s="8" t="s">
        <v>107</v>
      </c>
      <c r="I650" s="8">
        <v>60</v>
      </c>
      <c r="J650" s="8">
        <f t="shared" si="37"/>
        <v>2539800</v>
      </c>
      <c r="K650" s="67">
        <v>12.712</v>
      </c>
      <c r="L650" s="8">
        <v>46</v>
      </c>
      <c r="M650" s="8">
        <v>10</v>
      </c>
      <c r="O650" s="8">
        <v>11160</v>
      </c>
      <c r="P650" s="8">
        <f t="shared" si="38"/>
        <v>227.58064516129033</v>
      </c>
      <c r="Q650" s="8">
        <f t="shared" si="35"/>
        <v>1.139068100358423E-3</v>
      </c>
      <c r="R650" s="8">
        <f t="shared" si="36"/>
        <v>8.7880935506732811</v>
      </c>
    </row>
    <row r="651" spans="1:18" x14ac:dyDescent="0.3">
      <c r="A651" s="18" t="s">
        <v>379</v>
      </c>
      <c r="B651" s="18" t="s">
        <v>119</v>
      </c>
      <c r="D651" s="18" t="s">
        <v>103</v>
      </c>
      <c r="E651" s="8" t="s">
        <v>70</v>
      </c>
      <c r="F651" s="8">
        <v>1722</v>
      </c>
      <c r="G651" s="8" t="s">
        <v>71</v>
      </c>
      <c r="H651" s="8" t="s">
        <v>108</v>
      </c>
      <c r="I651" s="8">
        <v>728</v>
      </c>
      <c r="J651" s="8">
        <f>SUM(I651*1466)</f>
        <v>1067248</v>
      </c>
      <c r="K651" s="66">
        <v>0.45400000000000001</v>
      </c>
      <c r="M651" s="8">
        <v>18</v>
      </c>
      <c r="O651" s="8">
        <v>216</v>
      </c>
      <c r="P651" s="8">
        <f t="shared" si="38"/>
        <v>4940.9629629629626</v>
      </c>
      <c r="Q651" s="8">
        <f t="shared" si="35"/>
        <v>2.1018518518518517E-3</v>
      </c>
      <c r="R651" s="8">
        <f t="shared" si="36"/>
        <v>0.40477939522959988</v>
      </c>
    </row>
    <row r="652" spans="1:18" x14ac:dyDescent="0.3">
      <c r="A652" s="18" t="s">
        <v>379</v>
      </c>
      <c r="B652" s="18" t="s">
        <v>119</v>
      </c>
      <c r="D652" s="18" t="s">
        <v>99</v>
      </c>
      <c r="E652" s="8" t="s">
        <v>70</v>
      </c>
      <c r="F652" s="8">
        <v>1721</v>
      </c>
      <c r="G652" s="8" t="s">
        <v>71</v>
      </c>
      <c r="H652" s="8" t="s">
        <v>108</v>
      </c>
      <c r="I652" s="8">
        <v>1220</v>
      </c>
      <c r="J652" s="8">
        <f t="shared" ref="J652:J660" si="39">SUM(I652*1466)</f>
        <v>1788520</v>
      </c>
      <c r="K652" s="66">
        <v>0.45400000000000001</v>
      </c>
      <c r="L652" s="8">
        <v>4</v>
      </c>
      <c r="M652" s="8">
        <v>7</v>
      </c>
      <c r="N652" s="8">
        <v>6</v>
      </c>
      <c r="O652" s="8">
        <v>1050</v>
      </c>
      <c r="P652" s="8">
        <f t="shared" si="38"/>
        <v>1703.3523809523811</v>
      </c>
      <c r="Q652" s="8">
        <f t="shared" si="35"/>
        <v>4.3238095238095237E-4</v>
      </c>
      <c r="R652" s="8">
        <f t="shared" si="36"/>
        <v>1.1741551674009796</v>
      </c>
    </row>
    <row r="653" spans="1:18" x14ac:dyDescent="0.3">
      <c r="A653" s="18" t="s">
        <v>379</v>
      </c>
      <c r="B653" s="18" t="s">
        <v>119</v>
      </c>
      <c r="D653" s="18" t="s">
        <v>99</v>
      </c>
      <c r="E653" s="8" t="s">
        <v>70</v>
      </c>
      <c r="F653" s="8">
        <v>1721</v>
      </c>
      <c r="G653" s="8" t="s">
        <v>71</v>
      </c>
      <c r="H653" s="8" t="s">
        <v>108</v>
      </c>
      <c r="I653" s="8">
        <v>112</v>
      </c>
      <c r="J653" s="8">
        <f t="shared" si="39"/>
        <v>164192</v>
      </c>
      <c r="K653" s="66">
        <v>0.45400000000000001</v>
      </c>
      <c r="M653" s="8">
        <v>11</v>
      </c>
      <c r="N653" s="8">
        <v>6</v>
      </c>
      <c r="O653" s="8">
        <v>138</v>
      </c>
      <c r="P653" s="8">
        <f t="shared" si="38"/>
        <v>1189.7971014492753</v>
      </c>
      <c r="Q653" s="8">
        <f t="shared" si="35"/>
        <v>3.289855072463768E-3</v>
      </c>
      <c r="R653" s="8">
        <f t="shared" si="36"/>
        <v>1.6809588774118105</v>
      </c>
    </row>
    <row r="654" spans="1:18" x14ac:dyDescent="0.3">
      <c r="A654" s="18" t="s">
        <v>379</v>
      </c>
      <c r="B654" s="18" t="s">
        <v>119</v>
      </c>
      <c r="D654" s="18" t="s">
        <v>103</v>
      </c>
      <c r="E654" s="8" t="s">
        <v>70</v>
      </c>
      <c r="F654" s="8">
        <v>1722</v>
      </c>
      <c r="G654" s="8" t="s">
        <v>71</v>
      </c>
      <c r="H654" s="8" t="s">
        <v>108</v>
      </c>
      <c r="I654" s="8">
        <v>728</v>
      </c>
      <c r="J654" s="8">
        <f t="shared" si="39"/>
        <v>1067248</v>
      </c>
      <c r="K654" s="66">
        <v>0.45400000000000001</v>
      </c>
      <c r="L654" s="8">
        <v>1</v>
      </c>
      <c r="M654" s="8">
        <v>4</v>
      </c>
      <c r="O654" s="8">
        <v>288</v>
      </c>
      <c r="P654" s="8">
        <f t="shared" si="38"/>
        <v>3705.7222222222222</v>
      </c>
      <c r="Q654" s="8">
        <f t="shared" si="35"/>
        <v>1.5763888888888889E-3</v>
      </c>
      <c r="R654" s="8">
        <f t="shared" si="36"/>
        <v>0.5397058603061331</v>
      </c>
    </row>
    <row r="655" spans="1:18" x14ac:dyDescent="0.3">
      <c r="A655" s="18" t="s">
        <v>379</v>
      </c>
      <c r="B655" s="18" t="s">
        <v>119</v>
      </c>
      <c r="D655" s="18" t="s">
        <v>104</v>
      </c>
      <c r="E655" s="8" t="s">
        <v>70</v>
      </c>
      <c r="F655" s="8">
        <v>1723</v>
      </c>
      <c r="G655" s="8" t="s">
        <v>71</v>
      </c>
      <c r="H655" s="8" t="s">
        <v>108</v>
      </c>
      <c r="I655" s="8">
        <v>200</v>
      </c>
      <c r="J655" s="8">
        <f t="shared" si="39"/>
        <v>293200</v>
      </c>
      <c r="K655" s="66">
        <v>0.45400000000000001</v>
      </c>
      <c r="M655" s="8">
        <v>18</v>
      </c>
      <c r="O655" s="8">
        <v>216</v>
      </c>
      <c r="P655" s="8">
        <f t="shared" si="38"/>
        <v>1357.4074074074074</v>
      </c>
      <c r="Q655" s="8">
        <f t="shared" si="35"/>
        <v>2.1018518518518517E-3</v>
      </c>
      <c r="R655" s="8">
        <f t="shared" si="36"/>
        <v>1.4733969986357436</v>
      </c>
    </row>
    <row r="656" spans="1:18" x14ac:dyDescent="0.3">
      <c r="A656" s="18" t="s">
        <v>379</v>
      </c>
      <c r="B656" s="18" t="s">
        <v>119</v>
      </c>
      <c r="D656" s="18" t="s">
        <v>104</v>
      </c>
      <c r="E656" s="8" t="s">
        <v>70</v>
      </c>
      <c r="F656" s="8">
        <v>1723</v>
      </c>
      <c r="G656" s="8" t="s">
        <v>71</v>
      </c>
      <c r="H656" s="8" t="s">
        <v>108</v>
      </c>
      <c r="I656" s="8">
        <v>200</v>
      </c>
      <c r="J656" s="8">
        <f t="shared" si="39"/>
        <v>293200</v>
      </c>
      <c r="K656" s="66">
        <v>0.45400000000000001</v>
      </c>
      <c r="L656" s="8">
        <v>1</v>
      </c>
      <c r="M656" s="8">
        <v>4</v>
      </c>
      <c r="O656" s="8">
        <v>288</v>
      </c>
      <c r="P656" s="8">
        <f t="shared" si="38"/>
        <v>1018.0555555555555</v>
      </c>
      <c r="Q656" s="8">
        <f t="shared" si="35"/>
        <v>1.5763888888888889E-3</v>
      </c>
      <c r="R656" s="8">
        <f t="shared" si="36"/>
        <v>1.9645293315143246</v>
      </c>
    </row>
    <row r="657" spans="1:18" x14ac:dyDescent="0.3">
      <c r="A657" s="18" t="s">
        <v>379</v>
      </c>
      <c r="B657" s="18" t="s">
        <v>119</v>
      </c>
      <c r="D657" s="18" t="s">
        <v>106</v>
      </c>
      <c r="E657" s="8" t="s">
        <v>70</v>
      </c>
      <c r="F657" s="8">
        <v>1723</v>
      </c>
      <c r="G657" s="8" t="s">
        <v>71</v>
      </c>
      <c r="H657" s="8" t="s">
        <v>108</v>
      </c>
      <c r="I657" s="8">
        <v>336</v>
      </c>
      <c r="J657" s="8">
        <f t="shared" si="39"/>
        <v>492576</v>
      </c>
      <c r="K657" s="66">
        <v>0.45400000000000001</v>
      </c>
      <c r="L657" s="8">
        <v>1</v>
      </c>
      <c r="M657" s="8">
        <v>7</v>
      </c>
      <c r="O657" s="8">
        <v>324</v>
      </c>
      <c r="P657" s="8">
        <f t="shared" si="38"/>
        <v>1520.2962962962963</v>
      </c>
      <c r="Q657" s="8">
        <f t="shared" si="35"/>
        <v>1.4012345679012346E-3</v>
      </c>
      <c r="R657" s="8">
        <f t="shared" si="36"/>
        <v>1.3155330344961995</v>
      </c>
    </row>
    <row r="658" spans="1:18" x14ac:dyDescent="0.3">
      <c r="A658" s="18" t="s">
        <v>379</v>
      </c>
      <c r="B658" s="18" t="s">
        <v>119</v>
      </c>
      <c r="D658" s="18" t="s">
        <v>106</v>
      </c>
      <c r="E658" s="8" t="s">
        <v>70</v>
      </c>
      <c r="F658" s="8">
        <v>1723</v>
      </c>
      <c r="G658" s="8" t="s">
        <v>71</v>
      </c>
      <c r="H658" s="8" t="s">
        <v>108</v>
      </c>
      <c r="I658" s="8">
        <v>224</v>
      </c>
      <c r="J658" s="8">
        <f t="shared" si="39"/>
        <v>328384</v>
      </c>
      <c r="K658" s="66">
        <v>0.45400000000000001</v>
      </c>
      <c r="L658" s="8">
        <v>1</v>
      </c>
      <c r="M658" s="8">
        <v>4</v>
      </c>
      <c r="O658" s="8">
        <v>288</v>
      </c>
      <c r="P658" s="8">
        <f t="shared" si="38"/>
        <v>1140.2222222222222</v>
      </c>
      <c r="Q658" s="8">
        <f t="shared" si="35"/>
        <v>1.5763888888888889E-3</v>
      </c>
      <c r="R658" s="8">
        <f t="shared" si="36"/>
        <v>1.7540440459949329</v>
      </c>
    </row>
    <row r="659" spans="1:18" x14ac:dyDescent="0.3">
      <c r="A659" s="18" t="s">
        <v>379</v>
      </c>
      <c r="B659" s="18" t="s">
        <v>119</v>
      </c>
      <c r="D659" s="18" t="s">
        <v>102</v>
      </c>
      <c r="E659" s="8" t="s">
        <v>70</v>
      </c>
      <c r="F659" s="8">
        <v>1723</v>
      </c>
      <c r="G659" s="8" t="s">
        <v>71</v>
      </c>
      <c r="H659" s="8" t="s">
        <v>108</v>
      </c>
      <c r="I659" s="8">
        <v>448</v>
      </c>
      <c r="J659" s="8">
        <f t="shared" si="39"/>
        <v>656768</v>
      </c>
      <c r="K659" s="66">
        <v>0.45400000000000001</v>
      </c>
      <c r="L659" s="8">
        <v>1</v>
      </c>
      <c r="M659" s="8">
        <v>2</v>
      </c>
      <c r="O659" s="8">
        <v>264</v>
      </c>
      <c r="P659" s="8">
        <f t="shared" si="38"/>
        <v>2487.757575757576</v>
      </c>
      <c r="Q659" s="8">
        <f t="shared" si="35"/>
        <v>1.7196969696969698E-3</v>
      </c>
      <c r="R659" s="8">
        <f t="shared" si="36"/>
        <v>0.80393685441434415</v>
      </c>
    </row>
    <row r="660" spans="1:18" x14ac:dyDescent="0.3">
      <c r="A660" s="18" t="s">
        <v>379</v>
      </c>
      <c r="B660" s="18" t="s">
        <v>119</v>
      </c>
      <c r="D660" s="18" t="s">
        <v>102</v>
      </c>
      <c r="E660" s="8" t="s">
        <v>70</v>
      </c>
      <c r="F660" s="8">
        <v>1723</v>
      </c>
      <c r="G660" s="8" t="s">
        <v>71</v>
      </c>
      <c r="H660" s="8" t="s">
        <v>108</v>
      </c>
      <c r="I660" s="8">
        <v>336</v>
      </c>
      <c r="J660" s="8">
        <f t="shared" si="39"/>
        <v>492576</v>
      </c>
      <c r="K660" s="66">
        <v>0.45400000000000001</v>
      </c>
      <c r="L660" s="8">
        <v>1</v>
      </c>
      <c r="M660" s="8">
        <v>13</v>
      </c>
      <c r="O660" s="8">
        <v>396</v>
      </c>
      <c r="P660" s="8">
        <f t="shared" si="38"/>
        <v>1243.878787878788</v>
      </c>
      <c r="Q660" s="8">
        <f t="shared" si="35"/>
        <v>1.1464646464646466E-3</v>
      </c>
      <c r="R660" s="8">
        <f t="shared" si="36"/>
        <v>1.6078737088286883</v>
      </c>
    </row>
    <row r="661" spans="1:18" x14ac:dyDescent="0.3">
      <c r="A661" s="18" t="s">
        <v>116</v>
      </c>
      <c r="B661" s="18" t="s">
        <v>119</v>
      </c>
      <c r="C661" s="8" t="s">
        <v>44</v>
      </c>
      <c r="D661" s="18" t="s">
        <v>5</v>
      </c>
      <c r="E661" s="8" t="s">
        <v>120</v>
      </c>
      <c r="F661" s="8">
        <v>1723</v>
      </c>
      <c r="G661" s="8" t="s">
        <v>46</v>
      </c>
      <c r="H661" s="8" t="s">
        <v>382</v>
      </c>
      <c r="I661" s="8">
        <v>6</v>
      </c>
      <c r="J661" s="8">
        <v>2153921.2800000003</v>
      </c>
      <c r="K661" s="8">
        <v>101.696</v>
      </c>
      <c r="O661" s="8">
        <v>540</v>
      </c>
      <c r="P661" s="8">
        <v>3988.7431111111114</v>
      </c>
      <c r="Q661" s="8">
        <f t="shared" si="35"/>
        <v>0.18832592592592592</v>
      </c>
      <c r="R661" s="8">
        <f t="shared" si="36"/>
        <v>0.50141108221002384</v>
      </c>
    </row>
    <row r="662" spans="1:18" x14ac:dyDescent="0.3">
      <c r="A662" s="18" t="s">
        <v>116</v>
      </c>
      <c r="B662" s="18" t="s">
        <v>119</v>
      </c>
      <c r="C662" s="8" t="s">
        <v>44</v>
      </c>
      <c r="D662" s="18" t="s">
        <v>5</v>
      </c>
      <c r="E662" s="8" t="s">
        <v>120</v>
      </c>
      <c r="F662" s="8">
        <v>1723</v>
      </c>
      <c r="G662" s="8" t="s">
        <v>46</v>
      </c>
      <c r="H662" s="8" t="s">
        <v>382</v>
      </c>
      <c r="I662" s="8">
        <v>6</v>
      </c>
      <c r="J662" s="8">
        <v>2153921.2800000003</v>
      </c>
      <c r="K662" s="8">
        <v>101.696</v>
      </c>
      <c r="O662" s="8">
        <v>540</v>
      </c>
      <c r="P662" s="8">
        <v>3988.7431111111114</v>
      </c>
      <c r="Q662" s="8">
        <f t="shared" ref="Q662:Q725" si="40">SUM(K662/O662)</f>
        <v>0.18832592592592592</v>
      </c>
      <c r="R662" s="8">
        <f t="shared" ref="R662:R725" si="41">SUM(O662/J662)*2000</f>
        <v>0.50141108221002384</v>
      </c>
    </row>
    <row r="663" spans="1:18" x14ac:dyDescent="0.3">
      <c r="A663" s="18" t="s">
        <v>116</v>
      </c>
      <c r="B663" s="18" t="s">
        <v>119</v>
      </c>
      <c r="C663" s="8" t="s">
        <v>44</v>
      </c>
      <c r="D663" s="18" t="s">
        <v>5</v>
      </c>
      <c r="E663" s="8" t="s">
        <v>120</v>
      </c>
      <c r="F663" s="8">
        <v>1723</v>
      </c>
      <c r="G663" s="8" t="s">
        <v>46</v>
      </c>
      <c r="H663" s="8" t="s">
        <v>382</v>
      </c>
      <c r="I663" s="8">
        <v>22</v>
      </c>
      <c r="J663" s="8">
        <v>7897711.3599999994</v>
      </c>
      <c r="K663" s="8">
        <v>101.696</v>
      </c>
      <c r="O663" s="8">
        <v>2640</v>
      </c>
      <c r="P663" s="8">
        <v>2991.5573333333332</v>
      </c>
      <c r="Q663" s="8">
        <f t="shared" si="40"/>
        <v>3.8521212121212123E-2</v>
      </c>
      <c r="R663" s="8">
        <f t="shared" si="41"/>
        <v>0.6685481096133653</v>
      </c>
    </row>
    <row r="664" spans="1:18" x14ac:dyDescent="0.3">
      <c r="A664" s="18" t="s">
        <v>116</v>
      </c>
      <c r="B664" s="18" t="s">
        <v>119</v>
      </c>
      <c r="C664" s="8" t="s">
        <v>44</v>
      </c>
      <c r="D664" s="18" t="s">
        <v>5</v>
      </c>
      <c r="E664" s="8" t="s">
        <v>120</v>
      </c>
      <c r="F664" s="8">
        <v>1723</v>
      </c>
      <c r="G664" s="8" t="s">
        <v>46</v>
      </c>
      <c r="H664" s="8" t="s">
        <v>382</v>
      </c>
      <c r="I664" s="8">
        <v>8</v>
      </c>
      <c r="J664" s="8">
        <v>2871895.04</v>
      </c>
      <c r="K664" s="8">
        <v>101.696</v>
      </c>
      <c r="O664" s="8">
        <v>720</v>
      </c>
      <c r="P664" s="8">
        <v>3988.7431111111114</v>
      </c>
      <c r="Q664" s="8">
        <f t="shared" si="40"/>
        <v>0.14124444444444445</v>
      </c>
      <c r="R664" s="8">
        <f t="shared" si="41"/>
        <v>0.50141108221002395</v>
      </c>
    </row>
    <row r="665" spans="1:18" x14ac:dyDescent="0.3">
      <c r="A665" s="18" t="s">
        <v>116</v>
      </c>
      <c r="B665" s="18" t="s">
        <v>119</v>
      </c>
      <c r="C665" s="8" t="s">
        <v>44</v>
      </c>
      <c r="D665" s="18" t="s">
        <v>5</v>
      </c>
      <c r="E665" s="8" t="s">
        <v>120</v>
      </c>
      <c r="F665" s="8">
        <v>1723</v>
      </c>
      <c r="G665" s="8" t="s">
        <v>46</v>
      </c>
      <c r="H665" s="8" t="s">
        <v>382</v>
      </c>
      <c r="I665" s="8">
        <v>22</v>
      </c>
      <c r="J665" s="8">
        <v>7897711.3599999994</v>
      </c>
      <c r="K665" s="8">
        <v>101.696</v>
      </c>
      <c r="O665" s="8">
        <v>2640</v>
      </c>
      <c r="P665" s="8">
        <v>2991.5573333333332</v>
      </c>
      <c r="Q665" s="8">
        <f t="shared" si="40"/>
        <v>3.8521212121212123E-2</v>
      </c>
      <c r="R665" s="8">
        <f t="shared" si="41"/>
        <v>0.6685481096133653</v>
      </c>
    </row>
    <row r="666" spans="1:18" x14ac:dyDescent="0.3">
      <c r="A666" s="18" t="s">
        <v>116</v>
      </c>
      <c r="B666" s="18" t="s">
        <v>119</v>
      </c>
      <c r="C666" s="8" t="s">
        <v>44</v>
      </c>
      <c r="D666" s="18" t="s">
        <v>5</v>
      </c>
      <c r="E666" s="8" t="s">
        <v>120</v>
      </c>
      <c r="F666" s="8">
        <v>1723</v>
      </c>
      <c r="G666" s="8" t="s">
        <v>46</v>
      </c>
      <c r="H666" s="8" t="s">
        <v>382</v>
      </c>
      <c r="I666" s="8">
        <v>292</v>
      </c>
      <c r="J666" s="8">
        <v>104824168.95999999</v>
      </c>
      <c r="K666" s="8">
        <v>101.696</v>
      </c>
      <c r="O666" s="8">
        <v>35040</v>
      </c>
      <c r="P666" s="8">
        <v>2991.5573333333332</v>
      </c>
      <c r="Q666" s="8">
        <f t="shared" si="40"/>
        <v>2.902283105022831E-3</v>
      </c>
      <c r="R666" s="8">
        <f t="shared" si="41"/>
        <v>0.6685481096133653</v>
      </c>
    </row>
    <row r="667" spans="1:18" x14ac:dyDescent="0.3">
      <c r="A667" s="18" t="s">
        <v>116</v>
      </c>
      <c r="B667" s="18" t="s">
        <v>119</v>
      </c>
      <c r="C667" s="8" t="s">
        <v>44</v>
      </c>
      <c r="D667" s="18" t="s">
        <v>5</v>
      </c>
      <c r="E667" s="8" t="s">
        <v>120</v>
      </c>
      <c r="F667" s="8">
        <v>1723</v>
      </c>
      <c r="G667" s="8" t="s">
        <v>46</v>
      </c>
      <c r="H667" s="8" t="s">
        <v>382</v>
      </c>
      <c r="I667" s="8">
        <v>3</v>
      </c>
      <c r="J667" s="8">
        <v>1076960.6400000001</v>
      </c>
      <c r="K667" s="8">
        <v>101.696</v>
      </c>
      <c r="O667" s="8">
        <v>380</v>
      </c>
      <c r="P667" s="8">
        <v>2834.1069473684215</v>
      </c>
      <c r="Q667" s="8">
        <f t="shared" si="40"/>
        <v>0.26762105263157893</v>
      </c>
      <c r="R667" s="8">
        <f t="shared" si="41"/>
        <v>0.70568967125855209</v>
      </c>
    </row>
    <row r="668" spans="1:18" x14ac:dyDescent="0.3">
      <c r="A668" s="18" t="s">
        <v>116</v>
      </c>
      <c r="B668" s="18" t="s">
        <v>119</v>
      </c>
      <c r="C668" s="8" t="s">
        <v>44</v>
      </c>
      <c r="D668" s="18" t="s">
        <v>5</v>
      </c>
      <c r="E668" s="8" t="s">
        <v>120</v>
      </c>
      <c r="F668" s="8">
        <v>1723</v>
      </c>
      <c r="G668" s="8" t="s">
        <v>46</v>
      </c>
      <c r="H668" s="8" t="s">
        <v>382</v>
      </c>
      <c r="I668" s="8">
        <v>32</v>
      </c>
      <c r="J668" s="8">
        <v>11487580.16</v>
      </c>
      <c r="K668" s="8">
        <v>101.696</v>
      </c>
      <c r="O668" s="8">
        <v>3840</v>
      </c>
      <c r="P668" s="8">
        <v>2991.5573333333332</v>
      </c>
      <c r="Q668" s="8">
        <f t="shared" si="40"/>
        <v>2.6483333333333334E-2</v>
      </c>
      <c r="R668" s="8">
        <f t="shared" si="41"/>
        <v>0.6685481096133653</v>
      </c>
    </row>
    <row r="669" spans="1:18" x14ac:dyDescent="0.3">
      <c r="A669" s="18" t="s">
        <v>116</v>
      </c>
      <c r="B669" s="18" t="s">
        <v>119</v>
      </c>
      <c r="C669" s="8" t="s">
        <v>44</v>
      </c>
      <c r="D669" s="18" t="s">
        <v>5</v>
      </c>
      <c r="E669" s="8" t="s">
        <v>120</v>
      </c>
      <c r="F669" s="8">
        <v>1723</v>
      </c>
      <c r="G669" s="8" t="s">
        <v>46</v>
      </c>
      <c r="H669" s="8" t="s">
        <v>382</v>
      </c>
      <c r="I669" s="8">
        <v>19</v>
      </c>
      <c r="J669" s="8">
        <v>6820750.7200000007</v>
      </c>
      <c r="K669" s="8">
        <v>101.696</v>
      </c>
      <c r="O669" s="8">
        <v>2280</v>
      </c>
      <c r="P669" s="8">
        <v>2991.5573333333336</v>
      </c>
      <c r="Q669" s="8">
        <f t="shared" si="40"/>
        <v>4.4603508771929826E-2</v>
      </c>
      <c r="R669" s="8">
        <f t="shared" si="41"/>
        <v>0.66854810961336519</v>
      </c>
    </row>
    <row r="670" spans="1:18" x14ac:dyDescent="0.3">
      <c r="A670" s="18" t="s">
        <v>116</v>
      </c>
      <c r="B670" s="18" t="s">
        <v>119</v>
      </c>
      <c r="C670" s="8" t="s">
        <v>44</v>
      </c>
      <c r="D670" s="18" t="s">
        <v>5</v>
      </c>
      <c r="E670" s="8" t="s">
        <v>120</v>
      </c>
      <c r="F670" s="8">
        <v>1723</v>
      </c>
      <c r="G670" s="8" t="s">
        <v>46</v>
      </c>
      <c r="H670" s="8" t="s">
        <v>382</v>
      </c>
      <c r="I670" s="8">
        <v>4</v>
      </c>
      <c r="J670" s="8">
        <v>1435947.52</v>
      </c>
      <c r="K670" s="8">
        <v>101.696</v>
      </c>
      <c r="O670" s="8">
        <v>480</v>
      </c>
      <c r="P670" s="8">
        <v>2991.5573333333332</v>
      </c>
      <c r="Q670" s="8">
        <f t="shared" si="40"/>
        <v>0.21186666666666668</v>
      </c>
      <c r="R670" s="8">
        <f t="shared" si="41"/>
        <v>0.6685481096133653</v>
      </c>
    </row>
    <row r="671" spans="1:18" x14ac:dyDescent="0.3">
      <c r="A671" s="18" t="s">
        <v>116</v>
      </c>
      <c r="B671" s="18" t="s">
        <v>119</v>
      </c>
      <c r="C671" s="8" t="s">
        <v>44</v>
      </c>
      <c r="D671" s="18" t="s">
        <v>5</v>
      </c>
      <c r="E671" s="8" t="s">
        <v>120</v>
      </c>
      <c r="F671" s="8">
        <v>1723</v>
      </c>
      <c r="G671" s="8" t="s">
        <v>46</v>
      </c>
      <c r="H671" s="8" t="s">
        <v>382</v>
      </c>
      <c r="I671" s="8">
        <v>5</v>
      </c>
      <c r="J671" s="8">
        <v>1794934.4000000001</v>
      </c>
      <c r="K671" s="8">
        <v>101.696</v>
      </c>
      <c r="O671" s="8">
        <v>600</v>
      </c>
      <c r="P671" s="8">
        <v>2991.5573333333336</v>
      </c>
      <c r="Q671" s="8">
        <f t="shared" si="40"/>
        <v>0.16949333333333333</v>
      </c>
      <c r="R671" s="8">
        <f t="shared" si="41"/>
        <v>0.66854810961336519</v>
      </c>
    </row>
    <row r="672" spans="1:18" x14ac:dyDescent="0.3">
      <c r="A672" s="18" t="s">
        <v>116</v>
      </c>
      <c r="B672" s="18" t="s">
        <v>119</v>
      </c>
      <c r="C672" s="8" t="s">
        <v>44</v>
      </c>
      <c r="D672" s="18" t="s">
        <v>5</v>
      </c>
      <c r="E672" s="8" t="s">
        <v>120</v>
      </c>
      <c r="F672" s="8">
        <v>1723</v>
      </c>
      <c r="G672" s="8" t="s">
        <v>46</v>
      </c>
      <c r="H672" s="8" t="s">
        <v>382</v>
      </c>
      <c r="I672" s="8">
        <v>70</v>
      </c>
      <c r="J672" s="8">
        <v>25129081.600000001</v>
      </c>
      <c r="K672" s="8">
        <v>101.696</v>
      </c>
      <c r="O672" s="8">
        <v>7605</v>
      </c>
      <c r="P672" s="8">
        <v>3304.2842340565421</v>
      </c>
      <c r="Q672" s="8">
        <f t="shared" si="40"/>
        <v>1.3372255095332018E-2</v>
      </c>
      <c r="R672" s="8">
        <f t="shared" si="41"/>
        <v>0.60527480638210029</v>
      </c>
    </row>
    <row r="673" spans="1:18" x14ac:dyDescent="0.3">
      <c r="A673" s="18" t="s">
        <v>116</v>
      </c>
      <c r="B673" s="18" t="s">
        <v>119</v>
      </c>
      <c r="C673" s="8" t="s">
        <v>44</v>
      </c>
      <c r="D673" s="18" t="s">
        <v>5</v>
      </c>
      <c r="E673" s="8" t="s">
        <v>120</v>
      </c>
      <c r="F673" s="8">
        <v>1723</v>
      </c>
      <c r="G673" s="8" t="s">
        <v>46</v>
      </c>
      <c r="H673" s="8" t="s">
        <v>382</v>
      </c>
      <c r="I673" s="8">
        <v>4</v>
      </c>
      <c r="J673" s="8">
        <v>1435947.52</v>
      </c>
      <c r="K673" s="8">
        <v>101.696</v>
      </c>
      <c r="O673" s="8">
        <v>540</v>
      </c>
      <c r="P673" s="8">
        <v>2659.1620740740741</v>
      </c>
      <c r="Q673" s="8">
        <f t="shared" si="40"/>
        <v>0.18832592592592592</v>
      </c>
      <c r="R673" s="8">
        <f t="shared" si="41"/>
        <v>0.75211662331503593</v>
      </c>
    </row>
    <row r="674" spans="1:18" x14ac:dyDescent="0.3">
      <c r="A674" s="18" t="s">
        <v>116</v>
      </c>
      <c r="B674" s="18" t="s">
        <v>119</v>
      </c>
      <c r="C674" s="8" t="s">
        <v>44</v>
      </c>
      <c r="D674" s="18" t="s">
        <v>5</v>
      </c>
      <c r="E674" s="8" t="s">
        <v>120</v>
      </c>
      <c r="F674" s="8">
        <v>1723</v>
      </c>
      <c r="G674" s="8" t="s">
        <v>46</v>
      </c>
      <c r="H674" s="8" t="s">
        <v>382</v>
      </c>
      <c r="I674" s="8">
        <v>76</v>
      </c>
      <c r="J674" s="8">
        <v>27283002.880000003</v>
      </c>
      <c r="K674" s="8">
        <v>101.696</v>
      </c>
      <c r="O674" s="8">
        <v>1060</v>
      </c>
      <c r="P674" s="8">
        <v>25738.681962264152</v>
      </c>
      <c r="Q674" s="8">
        <f t="shared" si="40"/>
        <v>9.5939622641509431E-2</v>
      </c>
      <c r="R674" s="8">
        <f t="shared" si="41"/>
        <v>7.7704056599799023E-2</v>
      </c>
    </row>
    <row r="675" spans="1:18" x14ac:dyDescent="0.3">
      <c r="A675" s="18" t="s">
        <v>116</v>
      </c>
      <c r="B675" s="18" t="s">
        <v>119</v>
      </c>
      <c r="C675" s="8" t="s">
        <v>44</v>
      </c>
      <c r="D675" s="18" t="s">
        <v>5</v>
      </c>
      <c r="E675" s="8" t="s">
        <v>120</v>
      </c>
      <c r="F675" s="8">
        <v>1723</v>
      </c>
      <c r="G675" s="8" t="s">
        <v>46</v>
      </c>
      <c r="H675" s="8" t="s">
        <v>382</v>
      </c>
      <c r="I675" s="8">
        <v>500</v>
      </c>
      <c r="J675" s="8">
        <v>179493440</v>
      </c>
      <c r="K675" s="8">
        <v>101.696</v>
      </c>
      <c r="O675" s="8">
        <v>60000</v>
      </c>
      <c r="P675" s="8">
        <v>2991.5573333333332</v>
      </c>
      <c r="Q675" s="8">
        <f t="shared" si="40"/>
        <v>1.6949333333333334E-3</v>
      </c>
      <c r="R675" s="8">
        <f t="shared" si="41"/>
        <v>0.6685481096133653</v>
      </c>
    </row>
    <row r="676" spans="1:18" x14ac:dyDescent="0.3">
      <c r="A676" s="18" t="s">
        <v>116</v>
      </c>
      <c r="B676" s="18" t="s">
        <v>119</v>
      </c>
      <c r="C676" s="8" t="s">
        <v>44</v>
      </c>
      <c r="D676" s="18" t="s">
        <v>5</v>
      </c>
      <c r="E676" s="8" t="s">
        <v>120</v>
      </c>
      <c r="F676" s="8">
        <v>1723</v>
      </c>
      <c r="G676" s="8" t="s">
        <v>46</v>
      </c>
      <c r="H676" s="8" t="s">
        <v>382</v>
      </c>
      <c r="I676" s="8">
        <v>1</v>
      </c>
      <c r="J676" s="8">
        <v>358986.88</v>
      </c>
      <c r="K676" s="8">
        <v>101.696</v>
      </c>
      <c r="O676" s="8">
        <v>120</v>
      </c>
      <c r="P676" s="8">
        <v>2991.5573333333332</v>
      </c>
      <c r="Q676" s="8">
        <f t="shared" si="40"/>
        <v>0.8474666666666667</v>
      </c>
      <c r="R676" s="8">
        <f t="shared" si="41"/>
        <v>0.6685481096133653</v>
      </c>
    </row>
    <row r="677" spans="1:18" x14ac:dyDescent="0.3">
      <c r="A677" s="18" t="s">
        <v>116</v>
      </c>
      <c r="B677" s="18" t="s">
        <v>119</v>
      </c>
      <c r="C677" s="8" t="s">
        <v>44</v>
      </c>
      <c r="D677" s="18" t="s">
        <v>5</v>
      </c>
      <c r="E677" s="8" t="s">
        <v>120</v>
      </c>
      <c r="F677" s="8">
        <v>1723</v>
      </c>
      <c r="G677" s="8" t="s">
        <v>46</v>
      </c>
      <c r="H677" s="8" t="s">
        <v>382</v>
      </c>
      <c r="I677" s="8">
        <v>1</v>
      </c>
      <c r="J677" s="8">
        <v>358986.88</v>
      </c>
      <c r="K677" s="8">
        <v>101.696</v>
      </c>
      <c r="O677" s="8">
        <v>120</v>
      </c>
      <c r="P677" s="8">
        <v>2991.5573333333332</v>
      </c>
      <c r="Q677" s="8">
        <f t="shared" si="40"/>
        <v>0.8474666666666667</v>
      </c>
      <c r="R677" s="8">
        <f t="shared" si="41"/>
        <v>0.6685481096133653</v>
      </c>
    </row>
    <row r="678" spans="1:18" x14ac:dyDescent="0.3">
      <c r="A678" s="18" t="s">
        <v>116</v>
      </c>
      <c r="B678" s="18" t="s">
        <v>119</v>
      </c>
      <c r="C678" s="8" t="s">
        <v>44</v>
      </c>
      <c r="D678" s="18" t="s">
        <v>5</v>
      </c>
      <c r="E678" s="8" t="s">
        <v>120</v>
      </c>
      <c r="F678" s="8">
        <v>1723</v>
      </c>
      <c r="G678" s="8" t="s">
        <v>46</v>
      </c>
      <c r="H678" s="8" t="s">
        <v>382</v>
      </c>
      <c r="I678" s="8">
        <v>64</v>
      </c>
      <c r="J678" s="8">
        <v>22975160.32</v>
      </c>
      <c r="K678" s="8">
        <v>101.696</v>
      </c>
      <c r="O678" s="8">
        <v>7740</v>
      </c>
      <c r="P678" s="8">
        <v>2968.3669664082686</v>
      </c>
      <c r="Q678" s="8">
        <f t="shared" si="40"/>
        <v>1.3139018087855297E-2</v>
      </c>
      <c r="R678" s="8">
        <f t="shared" si="41"/>
        <v>0.67377114171971975</v>
      </c>
    </row>
    <row r="679" spans="1:18" x14ac:dyDescent="0.3">
      <c r="A679" s="18" t="s">
        <v>116</v>
      </c>
      <c r="B679" s="18" t="s">
        <v>119</v>
      </c>
      <c r="C679" s="8" t="s">
        <v>44</v>
      </c>
      <c r="D679" s="18" t="s">
        <v>5</v>
      </c>
      <c r="E679" s="8" t="s">
        <v>120</v>
      </c>
      <c r="F679" s="8">
        <v>1724</v>
      </c>
      <c r="G679" s="8" t="s">
        <v>46</v>
      </c>
      <c r="H679" s="8" t="s">
        <v>382</v>
      </c>
      <c r="I679" s="8">
        <v>18</v>
      </c>
      <c r="J679" s="8">
        <v>6461763.8399999999</v>
      </c>
      <c r="K679" s="8">
        <v>101.696</v>
      </c>
      <c r="O679" s="8">
        <v>140</v>
      </c>
      <c r="P679" s="8">
        <v>46155.455999999998</v>
      </c>
      <c r="Q679" s="8">
        <f t="shared" si="40"/>
        <v>0.72639999999999993</v>
      </c>
      <c r="R679" s="8">
        <f t="shared" si="41"/>
        <v>4.333182191938479E-2</v>
      </c>
    </row>
    <row r="680" spans="1:18" x14ac:dyDescent="0.3">
      <c r="A680" s="18" t="s">
        <v>116</v>
      </c>
      <c r="B680" s="18" t="s">
        <v>119</v>
      </c>
      <c r="C680" s="8" t="s">
        <v>44</v>
      </c>
      <c r="D680" s="18" t="s">
        <v>5</v>
      </c>
      <c r="E680" s="8" t="s">
        <v>120</v>
      </c>
      <c r="F680" s="8">
        <v>1724</v>
      </c>
      <c r="G680" s="8" t="s">
        <v>46</v>
      </c>
      <c r="H680" s="8" t="s">
        <v>382</v>
      </c>
      <c r="I680" s="8">
        <v>12</v>
      </c>
      <c r="J680" s="8">
        <v>4307842.5600000005</v>
      </c>
      <c r="K680" s="8">
        <v>101.696</v>
      </c>
      <c r="O680" s="8">
        <v>110</v>
      </c>
      <c r="P680" s="8">
        <v>39162.205090909098</v>
      </c>
      <c r="Q680" s="8">
        <f t="shared" si="40"/>
        <v>0.92450909090909084</v>
      </c>
      <c r="R680" s="8">
        <f t="shared" si="41"/>
        <v>5.1069647262132062E-2</v>
      </c>
    </row>
    <row r="681" spans="1:18" x14ac:dyDescent="0.3">
      <c r="A681" s="18" t="s">
        <v>116</v>
      </c>
      <c r="B681" s="18" t="s">
        <v>119</v>
      </c>
      <c r="C681" s="8" t="s">
        <v>44</v>
      </c>
      <c r="D681" s="18" t="s">
        <v>5</v>
      </c>
      <c r="E681" s="8" t="s">
        <v>120</v>
      </c>
      <c r="F681" s="8">
        <v>1724</v>
      </c>
      <c r="G681" s="8" t="s">
        <v>46</v>
      </c>
      <c r="H681" s="8" t="s">
        <v>382</v>
      </c>
      <c r="I681" s="8">
        <v>13</v>
      </c>
      <c r="J681" s="8">
        <v>4666829.4400000004</v>
      </c>
      <c r="K681" s="8">
        <v>101.696</v>
      </c>
      <c r="O681" s="8">
        <v>110</v>
      </c>
      <c r="P681" s="8">
        <v>42425.722181818186</v>
      </c>
      <c r="Q681" s="8">
        <f t="shared" si="40"/>
        <v>0.92450909090909084</v>
      </c>
      <c r="R681" s="8">
        <f t="shared" si="41"/>
        <v>4.7141212857352677E-2</v>
      </c>
    </row>
    <row r="682" spans="1:18" x14ac:dyDescent="0.3">
      <c r="A682" s="18" t="s">
        <v>116</v>
      </c>
      <c r="B682" s="18" t="s">
        <v>119</v>
      </c>
      <c r="C682" s="8" t="s">
        <v>44</v>
      </c>
      <c r="D682" s="18" t="s">
        <v>5</v>
      </c>
      <c r="E682" s="8" t="s">
        <v>120</v>
      </c>
      <c r="F682" s="8">
        <v>1724</v>
      </c>
      <c r="G682" s="8" t="s">
        <v>46</v>
      </c>
      <c r="H682" s="8" t="s">
        <v>382</v>
      </c>
      <c r="I682" s="8">
        <v>27</v>
      </c>
      <c r="J682" s="8">
        <v>9692645.7599999998</v>
      </c>
      <c r="K682" s="8">
        <v>101.696</v>
      </c>
      <c r="O682" s="8">
        <v>210</v>
      </c>
      <c r="P682" s="8">
        <v>46155.455999999998</v>
      </c>
      <c r="Q682" s="8">
        <f t="shared" si="40"/>
        <v>0.48426666666666668</v>
      </c>
      <c r="R682" s="8">
        <f t="shared" si="41"/>
        <v>4.333182191938479E-2</v>
      </c>
    </row>
    <row r="683" spans="1:18" x14ac:dyDescent="0.3">
      <c r="A683" s="18" t="s">
        <v>116</v>
      </c>
      <c r="B683" s="18" t="s">
        <v>119</v>
      </c>
      <c r="C683" s="8" t="s">
        <v>44</v>
      </c>
      <c r="D683" s="18" t="s">
        <v>5</v>
      </c>
      <c r="E683" s="8" t="s">
        <v>120</v>
      </c>
      <c r="F683" s="8">
        <v>1724</v>
      </c>
      <c r="G683" s="8" t="s">
        <v>46</v>
      </c>
      <c r="H683" s="8" t="s">
        <v>382</v>
      </c>
      <c r="I683" s="8">
        <v>13</v>
      </c>
      <c r="J683" s="8">
        <v>4666829.4400000004</v>
      </c>
      <c r="K683" s="8">
        <v>101.696</v>
      </c>
      <c r="O683" s="8">
        <v>1560</v>
      </c>
      <c r="P683" s="8">
        <v>2991.5573333333336</v>
      </c>
      <c r="Q683" s="8">
        <f t="shared" si="40"/>
        <v>6.5189743589743582E-2</v>
      </c>
      <c r="R683" s="8">
        <f t="shared" si="41"/>
        <v>0.66854810961336519</v>
      </c>
    </row>
    <row r="684" spans="1:18" x14ac:dyDescent="0.3">
      <c r="A684" s="18" t="s">
        <v>116</v>
      </c>
      <c r="B684" s="18" t="s">
        <v>119</v>
      </c>
      <c r="C684" s="8" t="s">
        <v>44</v>
      </c>
      <c r="D684" s="18" t="s">
        <v>5</v>
      </c>
      <c r="E684" s="8" t="s">
        <v>120</v>
      </c>
      <c r="F684" s="8">
        <v>1724</v>
      </c>
      <c r="G684" s="8" t="s">
        <v>46</v>
      </c>
      <c r="H684" s="8" t="s">
        <v>382</v>
      </c>
      <c r="I684" s="8">
        <v>17</v>
      </c>
      <c r="J684" s="8">
        <v>6102776.96</v>
      </c>
      <c r="K684" s="8">
        <v>101.696</v>
      </c>
      <c r="O684" s="8">
        <v>2040</v>
      </c>
      <c r="P684" s="8">
        <v>2991.5573333333332</v>
      </c>
      <c r="Q684" s="8">
        <f t="shared" si="40"/>
        <v>4.9850980392156859E-2</v>
      </c>
      <c r="R684" s="8">
        <f t="shared" si="41"/>
        <v>0.6685481096133653</v>
      </c>
    </row>
    <row r="685" spans="1:18" x14ac:dyDescent="0.3">
      <c r="A685" s="18" t="s">
        <v>116</v>
      </c>
      <c r="B685" s="18" t="s">
        <v>119</v>
      </c>
      <c r="C685" s="8" t="s">
        <v>44</v>
      </c>
      <c r="D685" s="18" t="s">
        <v>5</v>
      </c>
      <c r="E685" s="8" t="s">
        <v>120</v>
      </c>
      <c r="F685" s="8">
        <v>1724</v>
      </c>
      <c r="G685" s="8" t="s">
        <v>46</v>
      </c>
      <c r="H685" s="8" t="s">
        <v>382</v>
      </c>
      <c r="I685" s="8">
        <v>8</v>
      </c>
      <c r="J685" s="8">
        <v>2871895.04</v>
      </c>
      <c r="K685" s="8">
        <v>101.696</v>
      </c>
      <c r="O685" s="8">
        <v>960</v>
      </c>
      <c r="P685" s="8">
        <v>2991.5573333333332</v>
      </c>
      <c r="Q685" s="8">
        <f t="shared" si="40"/>
        <v>0.10593333333333334</v>
      </c>
      <c r="R685" s="8">
        <f t="shared" si="41"/>
        <v>0.6685481096133653</v>
      </c>
    </row>
    <row r="686" spans="1:18" x14ac:dyDescent="0.3">
      <c r="A686" s="18" t="s">
        <v>116</v>
      </c>
      <c r="B686" s="18" t="s">
        <v>119</v>
      </c>
      <c r="C686" s="8" t="s">
        <v>44</v>
      </c>
      <c r="D686" s="18" t="s">
        <v>5</v>
      </c>
      <c r="E686" s="8" t="s">
        <v>120</v>
      </c>
      <c r="F686" s="8">
        <v>1724</v>
      </c>
      <c r="G686" s="8" t="s">
        <v>46</v>
      </c>
      <c r="H686" s="8" t="s">
        <v>382</v>
      </c>
      <c r="I686" s="8">
        <v>190</v>
      </c>
      <c r="J686" s="8">
        <v>68207507.200000003</v>
      </c>
      <c r="K686" s="8">
        <v>101.696</v>
      </c>
      <c r="O686" s="8">
        <v>19950</v>
      </c>
      <c r="P686" s="8">
        <v>3418.9226666666668</v>
      </c>
      <c r="Q686" s="8">
        <f t="shared" si="40"/>
        <v>5.0975438596491231E-3</v>
      </c>
      <c r="R686" s="8">
        <f t="shared" si="41"/>
        <v>0.58497959591169457</v>
      </c>
    </row>
    <row r="687" spans="1:18" x14ac:dyDescent="0.3">
      <c r="A687" s="18" t="s">
        <v>116</v>
      </c>
      <c r="B687" s="18" t="s">
        <v>119</v>
      </c>
      <c r="C687" s="8" t="s">
        <v>44</v>
      </c>
      <c r="D687" s="18" t="s">
        <v>5</v>
      </c>
      <c r="E687" s="8" t="s">
        <v>120</v>
      </c>
      <c r="F687" s="8">
        <v>1724</v>
      </c>
      <c r="G687" s="8" t="s">
        <v>46</v>
      </c>
      <c r="H687" s="8" t="s">
        <v>382</v>
      </c>
      <c r="I687" s="8">
        <v>147</v>
      </c>
      <c r="J687" s="8">
        <v>52771071.359999999</v>
      </c>
      <c r="K687" s="8">
        <v>101.696</v>
      </c>
      <c r="O687" s="8">
        <v>17640</v>
      </c>
      <c r="P687" s="8">
        <v>2991.5573333333332</v>
      </c>
      <c r="Q687" s="8">
        <f t="shared" si="40"/>
        <v>5.7650793650793654E-3</v>
      </c>
      <c r="R687" s="8">
        <f t="shared" si="41"/>
        <v>0.6685481096133653</v>
      </c>
    </row>
    <row r="688" spans="1:18" x14ac:dyDescent="0.3">
      <c r="A688" s="18" t="s">
        <v>116</v>
      </c>
      <c r="B688" s="18" t="s">
        <v>119</v>
      </c>
      <c r="C688" s="8" t="s">
        <v>44</v>
      </c>
      <c r="D688" s="18" t="s">
        <v>5</v>
      </c>
      <c r="E688" s="8" t="s">
        <v>120</v>
      </c>
      <c r="F688" s="8">
        <v>1724</v>
      </c>
      <c r="G688" s="8" t="s">
        <v>46</v>
      </c>
      <c r="H688" s="8" t="s">
        <v>382</v>
      </c>
      <c r="I688" s="8">
        <v>8</v>
      </c>
      <c r="J688" s="8">
        <v>2871895.04</v>
      </c>
      <c r="K688" s="8">
        <v>101.696</v>
      </c>
      <c r="O688" s="8">
        <v>60</v>
      </c>
      <c r="P688" s="8">
        <v>47864.917333333331</v>
      </c>
      <c r="Q688" s="8">
        <f t="shared" si="40"/>
        <v>1.6949333333333334</v>
      </c>
      <c r="R688" s="8">
        <f t="shared" si="41"/>
        <v>4.1784256850835332E-2</v>
      </c>
    </row>
    <row r="689" spans="1:18" x14ac:dyDescent="0.3">
      <c r="A689" s="18" t="s">
        <v>116</v>
      </c>
      <c r="B689" s="18" t="s">
        <v>119</v>
      </c>
      <c r="C689" s="8" t="s">
        <v>44</v>
      </c>
      <c r="D689" s="18" t="s">
        <v>5</v>
      </c>
      <c r="E689" s="8" t="s">
        <v>120</v>
      </c>
      <c r="F689" s="8">
        <v>1724</v>
      </c>
      <c r="G689" s="8" t="s">
        <v>46</v>
      </c>
      <c r="H689" s="8" t="s">
        <v>382</v>
      </c>
      <c r="I689" s="8">
        <v>62</v>
      </c>
      <c r="J689" s="8">
        <v>22257186.559999999</v>
      </c>
      <c r="K689" s="8">
        <v>101.696</v>
      </c>
      <c r="O689" s="8">
        <v>480</v>
      </c>
      <c r="P689" s="8">
        <v>46369.138666666666</v>
      </c>
      <c r="Q689" s="8">
        <f t="shared" si="40"/>
        <v>0.21186666666666668</v>
      </c>
      <c r="R689" s="8">
        <f t="shared" si="41"/>
        <v>4.313213610408808E-2</v>
      </c>
    </row>
    <row r="690" spans="1:18" x14ac:dyDescent="0.3">
      <c r="A690" s="18" t="s">
        <v>116</v>
      </c>
      <c r="B690" s="18" t="s">
        <v>119</v>
      </c>
      <c r="C690" s="8" t="s">
        <v>44</v>
      </c>
      <c r="D690" s="18" t="s">
        <v>5</v>
      </c>
      <c r="E690" s="8" t="s">
        <v>120</v>
      </c>
      <c r="F690" s="8">
        <v>1724</v>
      </c>
      <c r="G690" s="8" t="s">
        <v>46</v>
      </c>
      <c r="H690" s="8" t="s">
        <v>382</v>
      </c>
      <c r="I690" s="8">
        <v>10</v>
      </c>
      <c r="J690" s="8">
        <v>3589868.8000000003</v>
      </c>
      <c r="K690" s="8">
        <v>101.696</v>
      </c>
      <c r="O690" s="8">
        <v>80</v>
      </c>
      <c r="P690" s="8">
        <v>44873.36</v>
      </c>
      <c r="Q690" s="8">
        <f t="shared" si="40"/>
        <v>1.2711999999999999</v>
      </c>
      <c r="R690" s="8">
        <f t="shared" si="41"/>
        <v>4.4569873974224343E-2</v>
      </c>
    </row>
    <row r="691" spans="1:18" x14ac:dyDescent="0.3">
      <c r="A691" s="18" t="s">
        <v>116</v>
      </c>
      <c r="B691" s="18" t="s">
        <v>119</v>
      </c>
      <c r="C691" s="8" t="s">
        <v>44</v>
      </c>
      <c r="D691" s="18" t="s">
        <v>5</v>
      </c>
      <c r="E691" s="8" t="s">
        <v>120</v>
      </c>
      <c r="F691" s="8">
        <v>1724</v>
      </c>
      <c r="G691" s="8" t="s">
        <v>46</v>
      </c>
      <c r="H691" s="8" t="s">
        <v>382</v>
      </c>
      <c r="I691" s="8">
        <v>171</v>
      </c>
      <c r="J691" s="8">
        <v>61386756.479999997</v>
      </c>
      <c r="K691" s="8">
        <v>101.696</v>
      </c>
      <c r="O691" s="8">
        <v>25650</v>
      </c>
      <c r="P691" s="8">
        <v>2393.2458666666666</v>
      </c>
      <c r="Q691" s="8">
        <f t="shared" si="40"/>
        <v>3.9647563352826513E-3</v>
      </c>
      <c r="R691" s="8">
        <f t="shared" si="41"/>
        <v>0.83568513701670666</v>
      </c>
    </row>
    <row r="692" spans="1:18" x14ac:dyDescent="0.3">
      <c r="A692" s="18" t="s">
        <v>116</v>
      </c>
      <c r="B692" s="18" t="s">
        <v>119</v>
      </c>
      <c r="C692" s="8" t="s">
        <v>44</v>
      </c>
      <c r="D692" s="18" t="s">
        <v>5</v>
      </c>
      <c r="E692" s="8" t="s">
        <v>120</v>
      </c>
      <c r="F692" s="8">
        <v>1724</v>
      </c>
      <c r="G692" s="8" t="s">
        <v>46</v>
      </c>
      <c r="H692" s="8" t="s">
        <v>382</v>
      </c>
      <c r="I692" s="8">
        <v>147</v>
      </c>
      <c r="J692" s="8">
        <v>52771071.359999999</v>
      </c>
      <c r="K692" s="8">
        <v>101.696</v>
      </c>
      <c r="O692" s="8">
        <v>17745</v>
      </c>
      <c r="P692" s="8">
        <v>2973.8558106508876</v>
      </c>
      <c r="Q692" s="8">
        <f t="shared" si="40"/>
        <v>5.7309664694280074E-3</v>
      </c>
      <c r="R692" s="8">
        <f t="shared" si="41"/>
        <v>0.67252756264677815</v>
      </c>
    </row>
    <row r="693" spans="1:18" x14ac:dyDescent="0.3">
      <c r="A693" s="18" t="s">
        <v>116</v>
      </c>
      <c r="B693" s="18" t="s">
        <v>119</v>
      </c>
      <c r="C693" s="8" t="s">
        <v>44</v>
      </c>
      <c r="D693" s="18" t="s">
        <v>5</v>
      </c>
      <c r="E693" s="8" t="s">
        <v>120</v>
      </c>
      <c r="F693" s="8">
        <v>1724</v>
      </c>
      <c r="G693" s="8" t="s">
        <v>46</v>
      </c>
      <c r="H693" s="8" t="s">
        <v>382</v>
      </c>
      <c r="I693" s="8">
        <v>48</v>
      </c>
      <c r="J693" s="8">
        <v>17231370.240000002</v>
      </c>
      <c r="K693" s="8">
        <v>101.696</v>
      </c>
      <c r="O693" s="8">
        <v>5760</v>
      </c>
      <c r="P693" s="8">
        <v>2991.5573333333336</v>
      </c>
      <c r="Q693" s="8">
        <f t="shared" si="40"/>
        <v>1.7655555555555556E-2</v>
      </c>
      <c r="R693" s="8">
        <f t="shared" si="41"/>
        <v>0.66854810961336519</v>
      </c>
    </row>
    <row r="694" spans="1:18" x14ac:dyDescent="0.3">
      <c r="A694" s="18" t="s">
        <v>116</v>
      </c>
      <c r="B694" s="18" t="s">
        <v>119</v>
      </c>
      <c r="C694" s="8" t="s">
        <v>44</v>
      </c>
      <c r="D694" s="18" t="s">
        <v>5</v>
      </c>
      <c r="E694" s="8" t="s">
        <v>120</v>
      </c>
      <c r="F694" s="8">
        <v>1724</v>
      </c>
      <c r="G694" s="8" t="s">
        <v>46</v>
      </c>
      <c r="H694" s="8" t="s">
        <v>382</v>
      </c>
      <c r="I694" s="8">
        <v>70</v>
      </c>
      <c r="J694" s="8">
        <v>25129081.600000001</v>
      </c>
      <c r="K694" s="8">
        <v>101.696</v>
      </c>
      <c r="O694" s="8">
        <v>8400</v>
      </c>
      <c r="P694" s="8">
        <v>2991.5573333333336</v>
      </c>
      <c r="Q694" s="8">
        <f t="shared" si="40"/>
        <v>1.2106666666666667E-2</v>
      </c>
      <c r="R694" s="8">
        <f t="shared" si="41"/>
        <v>0.66854810961336519</v>
      </c>
    </row>
    <row r="695" spans="1:18" x14ac:dyDescent="0.3">
      <c r="A695" s="18" t="s">
        <v>116</v>
      </c>
      <c r="B695" s="18" t="s">
        <v>119</v>
      </c>
      <c r="C695" s="8" t="s">
        <v>44</v>
      </c>
      <c r="D695" s="18" t="s">
        <v>5</v>
      </c>
      <c r="E695" s="8" t="s">
        <v>120</v>
      </c>
      <c r="F695" s="8">
        <v>1724</v>
      </c>
      <c r="G695" s="8" t="s">
        <v>46</v>
      </c>
      <c r="H695" s="8" t="s">
        <v>382</v>
      </c>
      <c r="I695" s="8">
        <v>20</v>
      </c>
      <c r="J695" s="8">
        <v>7179737.6000000006</v>
      </c>
      <c r="K695" s="8">
        <v>101.696</v>
      </c>
      <c r="O695" s="8">
        <v>2400</v>
      </c>
      <c r="P695" s="8">
        <v>2991.5573333333336</v>
      </c>
      <c r="Q695" s="8">
        <f t="shared" si="40"/>
        <v>4.2373333333333332E-2</v>
      </c>
      <c r="R695" s="8">
        <f t="shared" si="41"/>
        <v>0.66854810961336519</v>
      </c>
    </row>
    <row r="696" spans="1:18" x14ac:dyDescent="0.3">
      <c r="A696" s="18" t="s">
        <v>116</v>
      </c>
      <c r="B696" s="18" t="s">
        <v>119</v>
      </c>
      <c r="C696" s="8" t="s">
        <v>44</v>
      </c>
      <c r="D696" s="18" t="s">
        <v>5</v>
      </c>
      <c r="E696" s="8" t="s">
        <v>120</v>
      </c>
      <c r="F696" s="8">
        <v>1724</v>
      </c>
      <c r="G696" s="8" t="s">
        <v>46</v>
      </c>
      <c r="H696" s="8" t="s">
        <v>382</v>
      </c>
      <c r="I696" s="8">
        <v>5</v>
      </c>
      <c r="J696" s="8">
        <v>1794934.4000000001</v>
      </c>
      <c r="K696" s="8">
        <v>101.696</v>
      </c>
      <c r="O696" s="8">
        <v>600</v>
      </c>
      <c r="P696" s="8">
        <v>2991.5573333333336</v>
      </c>
      <c r="Q696" s="8">
        <f t="shared" si="40"/>
        <v>0.16949333333333333</v>
      </c>
      <c r="R696" s="8">
        <f t="shared" si="41"/>
        <v>0.66854810961336519</v>
      </c>
    </row>
    <row r="697" spans="1:18" x14ac:dyDescent="0.3">
      <c r="A697" s="18" t="s">
        <v>116</v>
      </c>
      <c r="B697" s="18" t="s">
        <v>119</v>
      </c>
      <c r="C697" s="8" t="s">
        <v>44</v>
      </c>
      <c r="D697" s="18" t="s">
        <v>5</v>
      </c>
      <c r="E697" s="8" t="s">
        <v>120</v>
      </c>
      <c r="F697" s="8">
        <v>1724</v>
      </c>
      <c r="G697" s="8" t="s">
        <v>46</v>
      </c>
      <c r="H697" s="8" t="s">
        <v>382</v>
      </c>
      <c r="I697" s="8">
        <v>7</v>
      </c>
      <c r="J697" s="8">
        <v>2512908.16</v>
      </c>
      <c r="K697" s="8">
        <v>101.696</v>
      </c>
      <c r="O697" s="8">
        <v>1260</v>
      </c>
      <c r="P697" s="8">
        <v>1994.3715555555557</v>
      </c>
      <c r="Q697" s="8">
        <f t="shared" si="40"/>
        <v>8.0711111111111108E-2</v>
      </c>
      <c r="R697" s="8">
        <f t="shared" si="41"/>
        <v>1.0028221644200479</v>
      </c>
    </row>
    <row r="698" spans="1:18" x14ac:dyDescent="0.3">
      <c r="A698" s="18" t="s">
        <v>116</v>
      </c>
      <c r="B698" s="18" t="s">
        <v>119</v>
      </c>
      <c r="C698" s="8" t="s">
        <v>44</v>
      </c>
      <c r="D698" s="18" t="s">
        <v>5</v>
      </c>
      <c r="E698" s="8" t="s">
        <v>120</v>
      </c>
      <c r="F698" s="8">
        <v>1724</v>
      </c>
      <c r="G698" s="8" t="s">
        <v>46</v>
      </c>
      <c r="H698" s="8" t="s">
        <v>382</v>
      </c>
      <c r="I698" s="8">
        <v>44</v>
      </c>
      <c r="J698" s="8">
        <v>15795422.719999999</v>
      </c>
      <c r="K698" s="8">
        <v>101.696</v>
      </c>
      <c r="O698" s="8">
        <v>7920</v>
      </c>
      <c r="P698" s="8">
        <v>1994.3715555555555</v>
      </c>
      <c r="Q698" s="8">
        <f t="shared" si="40"/>
        <v>1.2840404040404041E-2</v>
      </c>
      <c r="R698" s="8">
        <f t="shared" si="41"/>
        <v>1.0028221644200479</v>
      </c>
    </row>
    <row r="699" spans="1:18" x14ac:dyDescent="0.3">
      <c r="A699" s="18" t="s">
        <v>116</v>
      </c>
      <c r="B699" s="18" t="s">
        <v>119</v>
      </c>
      <c r="C699" s="8" t="s">
        <v>44</v>
      </c>
      <c r="D699" s="18" t="s">
        <v>5</v>
      </c>
      <c r="E699" s="8" t="s">
        <v>120</v>
      </c>
      <c r="F699" s="8">
        <v>1724</v>
      </c>
      <c r="G699" s="8" t="s">
        <v>46</v>
      </c>
      <c r="H699" s="8" t="s">
        <v>382</v>
      </c>
      <c r="I699" s="8">
        <v>551</v>
      </c>
      <c r="J699" s="8">
        <v>197801770.88</v>
      </c>
      <c r="K699" s="8">
        <v>101.696</v>
      </c>
      <c r="O699" s="8">
        <v>71100</v>
      </c>
      <c r="P699" s="8">
        <v>2782.0220939521801</v>
      </c>
      <c r="Q699" s="8">
        <f t="shared" si="40"/>
        <v>1.430323488045007E-3</v>
      </c>
      <c r="R699" s="8">
        <f t="shared" si="41"/>
        <v>0.71890155162598712</v>
      </c>
    </row>
    <row r="700" spans="1:18" x14ac:dyDescent="0.3">
      <c r="A700" s="18" t="s">
        <v>116</v>
      </c>
      <c r="B700" s="18" t="s">
        <v>119</v>
      </c>
      <c r="C700" s="8" t="s">
        <v>44</v>
      </c>
      <c r="D700" s="18" t="s">
        <v>5</v>
      </c>
      <c r="E700" s="8" t="s">
        <v>120</v>
      </c>
      <c r="F700" s="8">
        <v>1724</v>
      </c>
      <c r="G700" s="8" t="s">
        <v>46</v>
      </c>
      <c r="H700" s="8" t="s">
        <v>382</v>
      </c>
      <c r="I700" s="8">
        <v>268</v>
      </c>
      <c r="J700" s="8">
        <v>96208483.840000004</v>
      </c>
      <c r="K700" s="8">
        <v>101.696</v>
      </c>
      <c r="O700" s="8">
        <v>48060</v>
      </c>
      <c r="P700" s="8">
        <v>2001.8411119434043</v>
      </c>
      <c r="Q700" s="8">
        <f t="shared" si="40"/>
        <v>2.1160216396171453E-3</v>
      </c>
      <c r="R700" s="8">
        <f t="shared" si="41"/>
        <v>0.99908029067221182</v>
      </c>
    </row>
    <row r="701" spans="1:18" x14ac:dyDescent="0.3">
      <c r="A701" s="18" t="s">
        <v>116</v>
      </c>
      <c r="B701" s="18" t="s">
        <v>119</v>
      </c>
      <c r="C701" s="8" t="s">
        <v>44</v>
      </c>
      <c r="D701" s="18" t="s">
        <v>5</v>
      </c>
      <c r="E701" s="8" t="s">
        <v>120</v>
      </c>
      <c r="F701" s="8">
        <v>1724</v>
      </c>
      <c r="G701" s="8" t="s">
        <v>46</v>
      </c>
      <c r="H701" s="8" t="s">
        <v>382</v>
      </c>
      <c r="I701" s="8">
        <v>5</v>
      </c>
      <c r="J701" s="8">
        <v>1794934.4000000001</v>
      </c>
      <c r="K701" s="8">
        <v>101.696</v>
      </c>
      <c r="O701" s="8">
        <v>600</v>
      </c>
      <c r="P701" s="8">
        <v>2991.5573333333336</v>
      </c>
      <c r="Q701" s="8">
        <f t="shared" si="40"/>
        <v>0.16949333333333333</v>
      </c>
      <c r="R701" s="8">
        <f t="shared" si="41"/>
        <v>0.66854810961336519</v>
      </c>
    </row>
    <row r="702" spans="1:18" x14ac:dyDescent="0.3">
      <c r="A702" s="18" t="s">
        <v>116</v>
      </c>
      <c r="B702" s="18" t="s">
        <v>119</v>
      </c>
      <c r="C702" s="8" t="s">
        <v>44</v>
      </c>
      <c r="D702" s="18" t="s">
        <v>5</v>
      </c>
      <c r="E702" s="8" t="s">
        <v>120</v>
      </c>
      <c r="F702" s="8">
        <v>1724</v>
      </c>
      <c r="G702" s="8" t="s">
        <v>46</v>
      </c>
      <c r="H702" s="8" t="s">
        <v>382</v>
      </c>
      <c r="I702" s="8">
        <v>8</v>
      </c>
      <c r="J702" s="8">
        <v>2871895.04</v>
      </c>
      <c r="K702" s="8">
        <v>101.696</v>
      </c>
      <c r="O702" s="8">
        <v>960</v>
      </c>
      <c r="P702" s="8">
        <v>2991.5573333333332</v>
      </c>
      <c r="Q702" s="8">
        <f t="shared" si="40"/>
        <v>0.10593333333333334</v>
      </c>
      <c r="R702" s="8">
        <f t="shared" si="41"/>
        <v>0.6685481096133653</v>
      </c>
    </row>
    <row r="703" spans="1:18" x14ac:dyDescent="0.3">
      <c r="A703" s="18" t="s">
        <v>116</v>
      </c>
      <c r="B703" s="18" t="s">
        <v>119</v>
      </c>
      <c r="C703" s="8" t="s">
        <v>44</v>
      </c>
      <c r="D703" s="18" t="s">
        <v>5</v>
      </c>
      <c r="E703" s="8" t="s">
        <v>120</v>
      </c>
      <c r="F703" s="8">
        <v>1724</v>
      </c>
      <c r="G703" s="8" t="s">
        <v>46</v>
      </c>
      <c r="H703" s="8" t="s">
        <v>382</v>
      </c>
      <c r="I703" s="8">
        <v>3</v>
      </c>
      <c r="J703" s="8">
        <v>1076960.6400000001</v>
      </c>
      <c r="K703" s="8">
        <v>101.696</v>
      </c>
      <c r="O703" s="8">
        <v>360</v>
      </c>
      <c r="P703" s="8">
        <v>2991.5573333333336</v>
      </c>
      <c r="Q703" s="8">
        <f t="shared" si="40"/>
        <v>0.2824888888888889</v>
      </c>
      <c r="R703" s="8">
        <f t="shared" si="41"/>
        <v>0.66854810961336519</v>
      </c>
    </row>
    <row r="704" spans="1:18" x14ac:dyDescent="0.3">
      <c r="A704" s="18" t="s">
        <v>116</v>
      </c>
      <c r="B704" s="18" t="s">
        <v>119</v>
      </c>
      <c r="C704" s="8" t="s">
        <v>44</v>
      </c>
      <c r="D704" s="18" t="s">
        <v>5</v>
      </c>
      <c r="E704" s="8" t="s">
        <v>120</v>
      </c>
      <c r="F704" s="8">
        <v>1724</v>
      </c>
      <c r="G704" s="8" t="s">
        <v>46</v>
      </c>
      <c r="H704" s="8" t="s">
        <v>382</v>
      </c>
      <c r="I704" s="8">
        <v>50</v>
      </c>
      <c r="J704" s="8">
        <v>17949344</v>
      </c>
      <c r="K704" s="8">
        <v>101.696</v>
      </c>
      <c r="O704" s="8">
        <v>6000</v>
      </c>
      <c r="P704" s="8">
        <v>2991.5573333333332</v>
      </c>
      <c r="Q704" s="8">
        <f t="shared" si="40"/>
        <v>1.6949333333333334E-2</v>
      </c>
      <c r="R704" s="8">
        <f t="shared" si="41"/>
        <v>0.6685481096133653</v>
      </c>
    </row>
    <row r="705" spans="1:18" x14ac:dyDescent="0.3">
      <c r="A705" s="18" t="s">
        <v>116</v>
      </c>
      <c r="B705" s="18" t="s">
        <v>119</v>
      </c>
      <c r="C705" s="8" t="s">
        <v>44</v>
      </c>
      <c r="D705" s="18" t="s">
        <v>5</v>
      </c>
      <c r="E705" s="8" t="s">
        <v>120</v>
      </c>
      <c r="F705" s="8">
        <v>1724</v>
      </c>
      <c r="G705" s="8" t="s">
        <v>46</v>
      </c>
      <c r="H705" s="8" t="s">
        <v>382</v>
      </c>
      <c r="I705" s="8">
        <v>94</v>
      </c>
      <c r="J705" s="8">
        <v>33744766.720000006</v>
      </c>
      <c r="K705" s="8">
        <v>101.696</v>
      </c>
      <c r="O705" s="8">
        <v>11340</v>
      </c>
      <c r="P705" s="8">
        <v>2975.7289876543214</v>
      </c>
      <c r="Q705" s="8">
        <f t="shared" si="40"/>
        <v>8.9679012345679019E-3</v>
      </c>
      <c r="R705" s="8">
        <f t="shared" si="41"/>
        <v>0.67210421657939368</v>
      </c>
    </row>
    <row r="706" spans="1:18" x14ac:dyDescent="0.3">
      <c r="A706" s="18" t="s">
        <v>116</v>
      </c>
      <c r="B706" s="18" t="s">
        <v>119</v>
      </c>
      <c r="C706" s="8" t="s">
        <v>44</v>
      </c>
      <c r="D706" s="18" t="s">
        <v>5</v>
      </c>
      <c r="E706" s="8" t="s">
        <v>120</v>
      </c>
      <c r="F706" s="8">
        <v>1724</v>
      </c>
      <c r="G706" s="8" t="s">
        <v>46</v>
      </c>
      <c r="H706" s="8" t="s">
        <v>382</v>
      </c>
      <c r="I706" s="8">
        <v>7</v>
      </c>
      <c r="J706" s="8">
        <v>2512908.16</v>
      </c>
      <c r="K706" s="8">
        <v>101.696</v>
      </c>
      <c r="O706" s="8">
        <v>840</v>
      </c>
      <c r="P706" s="8">
        <v>2991.5573333333336</v>
      </c>
      <c r="Q706" s="8">
        <f t="shared" si="40"/>
        <v>0.12106666666666667</v>
      </c>
      <c r="R706" s="8">
        <f t="shared" si="41"/>
        <v>0.66854810961336519</v>
      </c>
    </row>
    <row r="707" spans="1:18" x14ac:dyDescent="0.3">
      <c r="A707" s="18" t="s">
        <v>116</v>
      </c>
      <c r="B707" s="18" t="s">
        <v>119</v>
      </c>
      <c r="C707" s="8" t="s">
        <v>44</v>
      </c>
      <c r="D707" s="18" t="s">
        <v>5</v>
      </c>
      <c r="E707" s="8" t="s">
        <v>120</v>
      </c>
      <c r="F707" s="8">
        <v>1724</v>
      </c>
      <c r="G707" s="8" t="s">
        <v>46</v>
      </c>
      <c r="H707" s="8" t="s">
        <v>382</v>
      </c>
      <c r="I707" s="8">
        <v>20</v>
      </c>
      <c r="J707" s="8">
        <v>7179737.6000000006</v>
      </c>
      <c r="K707" s="8">
        <v>101.696</v>
      </c>
      <c r="O707" s="8">
        <v>2400</v>
      </c>
      <c r="P707" s="8">
        <v>2991.5573333333336</v>
      </c>
      <c r="Q707" s="8">
        <f t="shared" si="40"/>
        <v>4.2373333333333332E-2</v>
      </c>
      <c r="R707" s="8">
        <f t="shared" si="41"/>
        <v>0.66854810961336519</v>
      </c>
    </row>
    <row r="708" spans="1:18" x14ac:dyDescent="0.3">
      <c r="A708" s="18" t="s">
        <v>116</v>
      </c>
      <c r="B708" s="18" t="s">
        <v>119</v>
      </c>
      <c r="C708" s="8" t="s">
        <v>44</v>
      </c>
      <c r="D708" s="18" t="s">
        <v>5</v>
      </c>
      <c r="E708" s="8" t="s">
        <v>120</v>
      </c>
      <c r="F708" s="8">
        <v>1724</v>
      </c>
      <c r="G708" s="8" t="s">
        <v>46</v>
      </c>
      <c r="H708" s="8" t="s">
        <v>382</v>
      </c>
      <c r="I708" s="8">
        <v>61</v>
      </c>
      <c r="J708" s="8">
        <v>21898199.68</v>
      </c>
      <c r="K708" s="8">
        <v>101.696</v>
      </c>
      <c r="O708" s="8">
        <v>7365</v>
      </c>
      <c r="P708" s="8">
        <v>2973.2789789545145</v>
      </c>
      <c r="Q708" s="8">
        <f t="shared" si="40"/>
        <v>1.3808010862186014E-2</v>
      </c>
      <c r="R708" s="8">
        <f t="shared" si="41"/>
        <v>0.67265803651672607</v>
      </c>
    </row>
    <row r="709" spans="1:18" x14ac:dyDescent="0.3">
      <c r="A709" s="18" t="s">
        <v>116</v>
      </c>
      <c r="B709" s="18" t="s">
        <v>119</v>
      </c>
      <c r="C709" s="8" t="s">
        <v>44</v>
      </c>
      <c r="D709" s="18" t="s">
        <v>5</v>
      </c>
      <c r="E709" s="8" t="s">
        <v>120</v>
      </c>
      <c r="F709" s="8">
        <v>1724</v>
      </c>
      <c r="G709" s="8" t="s">
        <v>46</v>
      </c>
      <c r="H709" s="8" t="s">
        <v>382</v>
      </c>
      <c r="I709" s="8">
        <v>715</v>
      </c>
      <c r="J709" s="8">
        <v>256675619.19999999</v>
      </c>
      <c r="K709" s="8">
        <v>101.696</v>
      </c>
      <c r="O709" s="8">
        <v>85800</v>
      </c>
      <c r="P709" s="8">
        <v>2991.5573333333332</v>
      </c>
      <c r="Q709" s="8">
        <f t="shared" si="40"/>
        <v>1.1852680652680652E-3</v>
      </c>
      <c r="R709" s="8">
        <f t="shared" si="41"/>
        <v>0.6685481096133653</v>
      </c>
    </row>
    <row r="710" spans="1:18" x14ac:dyDescent="0.3">
      <c r="A710" s="18" t="s">
        <v>116</v>
      </c>
      <c r="B710" s="18" t="s">
        <v>119</v>
      </c>
      <c r="C710" s="8" t="s">
        <v>44</v>
      </c>
      <c r="D710" s="18" t="s">
        <v>5</v>
      </c>
      <c r="E710" s="8" t="s">
        <v>120</v>
      </c>
      <c r="F710" s="8">
        <v>1724</v>
      </c>
      <c r="G710" s="8" t="s">
        <v>46</v>
      </c>
      <c r="H710" s="8" t="s">
        <v>382</v>
      </c>
      <c r="I710" s="8">
        <v>200</v>
      </c>
      <c r="J710" s="8">
        <v>71797376</v>
      </c>
      <c r="K710" s="8">
        <v>101.696</v>
      </c>
      <c r="O710" s="8">
        <v>30000</v>
      </c>
      <c r="P710" s="8">
        <v>2393.2458666666666</v>
      </c>
      <c r="Q710" s="8">
        <f t="shared" si="40"/>
        <v>3.3898666666666668E-3</v>
      </c>
      <c r="R710" s="8">
        <f t="shared" si="41"/>
        <v>0.83568513701670655</v>
      </c>
    </row>
    <row r="711" spans="1:18" x14ac:dyDescent="0.3">
      <c r="A711" s="18" t="s">
        <v>116</v>
      </c>
      <c r="B711" s="18" t="s">
        <v>119</v>
      </c>
      <c r="C711" s="8" t="s">
        <v>44</v>
      </c>
      <c r="D711" s="18" t="s">
        <v>5</v>
      </c>
      <c r="E711" s="8" t="s">
        <v>120</v>
      </c>
      <c r="F711" s="8">
        <v>1724</v>
      </c>
      <c r="G711" s="8" t="s">
        <v>46</v>
      </c>
      <c r="H711" s="8" t="s">
        <v>382</v>
      </c>
      <c r="I711" s="8">
        <v>56</v>
      </c>
      <c r="J711" s="8">
        <v>20103265.280000001</v>
      </c>
      <c r="K711" s="8">
        <v>101.696</v>
      </c>
      <c r="O711" s="8">
        <v>6795</v>
      </c>
      <c r="P711" s="8">
        <v>2958.5379367181754</v>
      </c>
      <c r="Q711" s="8">
        <f t="shared" si="40"/>
        <v>1.4966298749080205E-2</v>
      </c>
      <c r="R711" s="8">
        <f t="shared" si="41"/>
        <v>0.6760095840510143</v>
      </c>
    </row>
    <row r="712" spans="1:18" x14ac:dyDescent="0.3">
      <c r="A712" s="18" t="s">
        <v>116</v>
      </c>
      <c r="B712" s="18" t="s">
        <v>119</v>
      </c>
      <c r="C712" s="8" t="s">
        <v>44</v>
      </c>
      <c r="D712" s="18" t="s">
        <v>5</v>
      </c>
      <c r="E712" s="8" t="s">
        <v>120</v>
      </c>
      <c r="F712" s="8">
        <v>1724</v>
      </c>
      <c r="G712" s="8" t="s">
        <v>46</v>
      </c>
      <c r="H712" s="8" t="s">
        <v>382</v>
      </c>
      <c r="I712" s="8">
        <v>6</v>
      </c>
      <c r="J712" s="8">
        <v>2153921.2800000003</v>
      </c>
      <c r="K712" s="8">
        <v>101.696</v>
      </c>
      <c r="O712" s="8">
        <v>1080</v>
      </c>
      <c r="P712" s="8">
        <v>1994.3715555555557</v>
      </c>
      <c r="Q712" s="8">
        <f t="shared" si="40"/>
        <v>9.4162962962962962E-2</v>
      </c>
      <c r="R712" s="8">
        <f t="shared" si="41"/>
        <v>1.0028221644200477</v>
      </c>
    </row>
    <row r="713" spans="1:18" x14ac:dyDescent="0.3">
      <c r="A713" s="18" t="s">
        <v>116</v>
      </c>
      <c r="B713" s="18" t="s">
        <v>119</v>
      </c>
      <c r="C713" s="8" t="s">
        <v>44</v>
      </c>
      <c r="D713" s="18" t="s">
        <v>5</v>
      </c>
      <c r="E713" s="8" t="s">
        <v>120</v>
      </c>
      <c r="F713" s="8">
        <v>1724</v>
      </c>
      <c r="G713" s="8" t="s">
        <v>46</v>
      </c>
      <c r="H713" s="8" t="s">
        <v>382</v>
      </c>
      <c r="I713" s="8">
        <v>586</v>
      </c>
      <c r="J713" s="8">
        <v>210366311.68000001</v>
      </c>
      <c r="K713" s="8">
        <v>101.696</v>
      </c>
      <c r="O713" s="8">
        <v>95940</v>
      </c>
      <c r="P713" s="8">
        <v>2192.6861755263708</v>
      </c>
      <c r="Q713" s="8">
        <f t="shared" si="40"/>
        <v>1.059995830727538E-3</v>
      </c>
      <c r="R713" s="8">
        <f t="shared" si="41"/>
        <v>0.91212323146055552</v>
      </c>
    </row>
    <row r="714" spans="1:18" x14ac:dyDescent="0.3">
      <c r="A714" s="18" t="s">
        <v>116</v>
      </c>
      <c r="B714" s="18" t="s">
        <v>119</v>
      </c>
      <c r="C714" s="8" t="s">
        <v>44</v>
      </c>
      <c r="D714" s="18" t="s">
        <v>5</v>
      </c>
      <c r="E714" s="8" t="s">
        <v>120</v>
      </c>
      <c r="F714" s="8">
        <v>1724</v>
      </c>
      <c r="G714" s="8" t="s">
        <v>46</v>
      </c>
      <c r="H714" s="8" t="s">
        <v>382</v>
      </c>
      <c r="I714" s="8">
        <v>40</v>
      </c>
      <c r="J714" s="8">
        <v>14359475.200000001</v>
      </c>
      <c r="K714" s="8">
        <v>101.696</v>
      </c>
      <c r="O714" s="8">
        <v>6000</v>
      </c>
      <c r="P714" s="8">
        <v>2393.2458666666666</v>
      </c>
      <c r="Q714" s="8">
        <f t="shared" si="40"/>
        <v>1.6949333333333334E-2</v>
      </c>
      <c r="R714" s="8">
        <f t="shared" si="41"/>
        <v>0.83568513701670655</v>
      </c>
    </row>
    <row r="715" spans="1:18" x14ac:dyDescent="0.3">
      <c r="A715" s="18" t="s">
        <v>116</v>
      </c>
      <c r="B715" s="18" t="s">
        <v>119</v>
      </c>
      <c r="C715" s="8" t="s">
        <v>44</v>
      </c>
      <c r="D715" s="18" t="s">
        <v>5</v>
      </c>
      <c r="E715" s="8" t="s">
        <v>120</v>
      </c>
      <c r="F715" s="8">
        <v>1724</v>
      </c>
      <c r="G715" s="8" t="s">
        <v>46</v>
      </c>
      <c r="H715" s="8" t="s">
        <v>382</v>
      </c>
      <c r="I715" s="8">
        <v>2</v>
      </c>
      <c r="J715" s="8">
        <v>717973.76</v>
      </c>
      <c r="K715" s="8">
        <v>101.696</v>
      </c>
      <c r="O715" s="8">
        <v>240</v>
      </c>
      <c r="P715" s="8">
        <v>2991.5573333333332</v>
      </c>
      <c r="Q715" s="8">
        <f t="shared" si="40"/>
        <v>0.42373333333333335</v>
      </c>
      <c r="R715" s="8">
        <f t="shared" si="41"/>
        <v>0.6685481096133653</v>
      </c>
    </row>
    <row r="716" spans="1:18" x14ac:dyDescent="0.3">
      <c r="A716" s="18" t="s">
        <v>116</v>
      </c>
      <c r="B716" s="18" t="s">
        <v>119</v>
      </c>
      <c r="C716" s="8" t="s">
        <v>44</v>
      </c>
      <c r="D716" s="18" t="s">
        <v>5</v>
      </c>
      <c r="E716" s="8" t="s">
        <v>120</v>
      </c>
      <c r="F716" s="8">
        <v>1724</v>
      </c>
      <c r="G716" s="8" t="s">
        <v>46</v>
      </c>
      <c r="H716" s="8" t="s">
        <v>382</v>
      </c>
      <c r="I716" s="8">
        <v>266</v>
      </c>
      <c r="J716" s="8">
        <v>95490510.080000013</v>
      </c>
      <c r="K716" s="8">
        <v>101.696</v>
      </c>
      <c r="O716" s="8">
        <v>31920</v>
      </c>
      <c r="P716" s="8">
        <v>2991.5573333333336</v>
      </c>
      <c r="Q716" s="8">
        <f t="shared" si="40"/>
        <v>3.1859649122807018E-3</v>
      </c>
      <c r="R716" s="8">
        <f t="shared" si="41"/>
        <v>0.66854810961336519</v>
      </c>
    </row>
    <row r="717" spans="1:18" x14ac:dyDescent="0.3">
      <c r="A717" s="18" t="s">
        <v>116</v>
      </c>
      <c r="B717" s="18" t="s">
        <v>119</v>
      </c>
      <c r="C717" s="8" t="s">
        <v>44</v>
      </c>
      <c r="D717" s="18" t="s">
        <v>5</v>
      </c>
      <c r="E717" s="8" t="s">
        <v>120</v>
      </c>
      <c r="F717" s="8">
        <v>1724</v>
      </c>
      <c r="G717" s="8" t="s">
        <v>46</v>
      </c>
      <c r="H717" s="8" t="s">
        <v>382</v>
      </c>
      <c r="I717" s="8">
        <v>15</v>
      </c>
      <c r="J717" s="8">
        <v>5384803.2000000002</v>
      </c>
      <c r="K717" s="8">
        <v>101.696</v>
      </c>
      <c r="O717" s="8">
        <v>1800</v>
      </c>
      <c r="P717" s="8">
        <v>2991.5573333333336</v>
      </c>
      <c r="Q717" s="8">
        <f t="shared" si="40"/>
        <v>5.6497777777777779E-2</v>
      </c>
      <c r="R717" s="8">
        <f t="shared" si="41"/>
        <v>0.66854810961336519</v>
      </c>
    </row>
    <row r="718" spans="1:18" x14ac:dyDescent="0.3">
      <c r="A718" s="18" t="s">
        <v>116</v>
      </c>
      <c r="B718" s="18" t="s">
        <v>119</v>
      </c>
      <c r="C718" s="8" t="s">
        <v>44</v>
      </c>
      <c r="D718" s="18" t="s">
        <v>5</v>
      </c>
      <c r="E718" s="8" t="s">
        <v>120</v>
      </c>
      <c r="F718" s="8">
        <v>1724</v>
      </c>
      <c r="G718" s="8" t="s">
        <v>46</v>
      </c>
      <c r="H718" s="8" t="s">
        <v>382</v>
      </c>
      <c r="I718" s="8">
        <v>9</v>
      </c>
      <c r="J718" s="8">
        <v>3230881.92</v>
      </c>
      <c r="K718" s="8">
        <v>101.696</v>
      </c>
      <c r="O718" s="8">
        <v>1080</v>
      </c>
      <c r="P718" s="8">
        <v>2991.5573333333332</v>
      </c>
      <c r="Q718" s="8">
        <f t="shared" si="40"/>
        <v>9.4162962962962962E-2</v>
      </c>
      <c r="R718" s="8">
        <f t="shared" si="41"/>
        <v>0.6685481096133653</v>
      </c>
    </row>
    <row r="719" spans="1:18" x14ac:dyDescent="0.3">
      <c r="A719" s="18" t="s">
        <v>116</v>
      </c>
      <c r="B719" s="18" t="s">
        <v>119</v>
      </c>
      <c r="C719" s="8" t="s">
        <v>44</v>
      </c>
      <c r="D719" s="18" t="s">
        <v>5</v>
      </c>
      <c r="E719" s="8" t="s">
        <v>120</v>
      </c>
      <c r="F719" s="8">
        <v>1724</v>
      </c>
      <c r="G719" s="8" t="s">
        <v>46</v>
      </c>
      <c r="H719" s="8" t="s">
        <v>382</v>
      </c>
      <c r="I719" s="8">
        <v>12</v>
      </c>
      <c r="J719" s="8">
        <v>4307842.5600000005</v>
      </c>
      <c r="K719" s="8">
        <v>101.696</v>
      </c>
      <c r="O719" s="8">
        <v>1440</v>
      </c>
      <c r="P719" s="8">
        <v>2991.5573333333336</v>
      </c>
      <c r="Q719" s="8">
        <f t="shared" si="40"/>
        <v>7.0622222222222225E-2</v>
      </c>
      <c r="R719" s="8">
        <f t="shared" si="41"/>
        <v>0.66854810961336519</v>
      </c>
    </row>
    <row r="720" spans="1:18" x14ac:dyDescent="0.3">
      <c r="A720" s="18" t="s">
        <v>116</v>
      </c>
      <c r="B720" s="18" t="s">
        <v>119</v>
      </c>
      <c r="C720" s="8" t="s">
        <v>44</v>
      </c>
      <c r="D720" s="18" t="s">
        <v>5</v>
      </c>
      <c r="E720" s="8" t="s">
        <v>120</v>
      </c>
      <c r="F720" s="8">
        <v>1724</v>
      </c>
      <c r="G720" s="8" t="s">
        <v>46</v>
      </c>
      <c r="H720" s="8" t="s">
        <v>382</v>
      </c>
      <c r="I720" s="8">
        <v>9</v>
      </c>
      <c r="J720" s="8">
        <v>3230881.92</v>
      </c>
      <c r="K720" s="8">
        <v>101.696</v>
      </c>
      <c r="O720" s="8">
        <v>1080</v>
      </c>
      <c r="P720" s="8">
        <v>2991.5573333333332</v>
      </c>
      <c r="Q720" s="8">
        <f t="shared" si="40"/>
        <v>9.4162962962962962E-2</v>
      </c>
      <c r="R720" s="8">
        <f t="shared" si="41"/>
        <v>0.6685481096133653</v>
      </c>
    </row>
    <row r="721" spans="1:18" x14ac:dyDescent="0.3">
      <c r="A721" s="18" t="s">
        <v>116</v>
      </c>
      <c r="B721" s="18" t="s">
        <v>119</v>
      </c>
      <c r="C721" s="8" t="s">
        <v>44</v>
      </c>
      <c r="D721" s="18" t="s">
        <v>5</v>
      </c>
      <c r="E721" s="8" t="s">
        <v>120</v>
      </c>
      <c r="F721" s="8">
        <v>1724</v>
      </c>
      <c r="G721" s="8" t="s">
        <v>46</v>
      </c>
      <c r="H721" s="8" t="s">
        <v>382</v>
      </c>
      <c r="I721" s="8">
        <v>5</v>
      </c>
      <c r="J721" s="8">
        <v>1794934.4000000001</v>
      </c>
      <c r="K721" s="8">
        <v>101.696</v>
      </c>
      <c r="O721" s="8">
        <v>600</v>
      </c>
      <c r="P721" s="8">
        <v>2991.5573333333336</v>
      </c>
      <c r="Q721" s="8">
        <f t="shared" si="40"/>
        <v>0.16949333333333333</v>
      </c>
      <c r="R721" s="8">
        <f t="shared" si="41"/>
        <v>0.66854810961336519</v>
      </c>
    </row>
    <row r="722" spans="1:18" x14ac:dyDescent="0.3">
      <c r="A722" s="18" t="s">
        <v>116</v>
      </c>
      <c r="B722" s="18" t="s">
        <v>119</v>
      </c>
      <c r="C722" s="8" t="s">
        <v>44</v>
      </c>
      <c r="D722" s="18" t="s">
        <v>5</v>
      </c>
      <c r="E722" s="8" t="s">
        <v>120</v>
      </c>
      <c r="F722" s="8">
        <v>1724</v>
      </c>
      <c r="G722" s="8" t="s">
        <v>46</v>
      </c>
      <c r="H722" s="8" t="s">
        <v>382</v>
      </c>
      <c r="I722" s="8">
        <v>10</v>
      </c>
      <c r="J722" s="8">
        <v>3589868.8000000003</v>
      </c>
      <c r="K722" s="8">
        <v>101.696</v>
      </c>
      <c r="O722" s="8">
        <v>1200</v>
      </c>
      <c r="P722" s="8">
        <v>2991.5573333333336</v>
      </c>
      <c r="Q722" s="8">
        <f t="shared" si="40"/>
        <v>8.4746666666666665E-2</v>
      </c>
      <c r="R722" s="8">
        <f t="shared" si="41"/>
        <v>0.66854810961336519</v>
      </c>
    </row>
    <row r="723" spans="1:18" x14ac:dyDescent="0.3">
      <c r="A723" s="18" t="s">
        <v>116</v>
      </c>
      <c r="B723" s="18" t="s">
        <v>119</v>
      </c>
      <c r="C723" s="8" t="s">
        <v>44</v>
      </c>
      <c r="D723" s="18" t="s">
        <v>5</v>
      </c>
      <c r="E723" s="8" t="s">
        <v>120</v>
      </c>
      <c r="F723" s="8">
        <v>1724</v>
      </c>
      <c r="G723" s="8" t="s">
        <v>46</v>
      </c>
      <c r="H723" s="8" t="s">
        <v>382</v>
      </c>
      <c r="I723" s="8">
        <v>186</v>
      </c>
      <c r="J723" s="8">
        <v>66771559.680000007</v>
      </c>
      <c r="K723" s="8">
        <v>101.696</v>
      </c>
      <c r="O723" s="8">
        <v>32160</v>
      </c>
      <c r="P723" s="8">
        <v>2076.230089552239</v>
      </c>
      <c r="Q723" s="8">
        <f t="shared" si="40"/>
        <v>3.1621890547263681E-3</v>
      </c>
      <c r="R723" s="8">
        <f t="shared" si="41"/>
        <v>0.96328437299130043</v>
      </c>
    </row>
    <row r="724" spans="1:18" x14ac:dyDescent="0.3">
      <c r="A724" s="18" t="s">
        <v>116</v>
      </c>
      <c r="B724" s="18" t="s">
        <v>119</v>
      </c>
      <c r="C724" s="8" t="s">
        <v>44</v>
      </c>
      <c r="D724" s="18" t="s">
        <v>5</v>
      </c>
      <c r="E724" s="8" t="s">
        <v>120</v>
      </c>
      <c r="F724" s="8">
        <v>1724</v>
      </c>
      <c r="G724" s="8" t="s">
        <v>46</v>
      </c>
      <c r="H724" s="8" t="s">
        <v>382</v>
      </c>
      <c r="I724" s="8">
        <v>40</v>
      </c>
      <c r="J724" s="8">
        <v>14359475.200000001</v>
      </c>
      <c r="K724" s="8">
        <v>101.696</v>
      </c>
      <c r="O724" s="8">
        <v>9000</v>
      </c>
      <c r="P724" s="8">
        <v>1595.4972444444445</v>
      </c>
      <c r="Q724" s="8">
        <f t="shared" si="40"/>
        <v>1.1299555555555556E-2</v>
      </c>
      <c r="R724" s="8">
        <f t="shared" si="41"/>
        <v>1.2535277055250598</v>
      </c>
    </row>
    <row r="725" spans="1:18" x14ac:dyDescent="0.3">
      <c r="A725" s="18" t="s">
        <v>116</v>
      </c>
      <c r="B725" s="18" t="s">
        <v>119</v>
      </c>
      <c r="C725" s="8" t="s">
        <v>44</v>
      </c>
      <c r="D725" s="18" t="s">
        <v>5</v>
      </c>
      <c r="E725" s="8" t="s">
        <v>120</v>
      </c>
      <c r="F725" s="8">
        <v>1724</v>
      </c>
      <c r="G725" s="8" t="s">
        <v>46</v>
      </c>
      <c r="H725" s="8" t="s">
        <v>382</v>
      </c>
      <c r="I725" s="8">
        <v>147</v>
      </c>
      <c r="J725" s="8">
        <v>52771071.359999999</v>
      </c>
      <c r="K725" s="8">
        <v>101.696</v>
      </c>
      <c r="O725" s="8">
        <v>17640</v>
      </c>
      <c r="P725" s="8">
        <v>2991.5573333333332</v>
      </c>
      <c r="Q725" s="8">
        <f t="shared" si="40"/>
        <v>5.7650793650793654E-3</v>
      </c>
      <c r="R725" s="8">
        <f t="shared" si="41"/>
        <v>0.6685481096133653</v>
      </c>
    </row>
    <row r="726" spans="1:18" x14ac:dyDescent="0.3">
      <c r="A726" s="18" t="s">
        <v>116</v>
      </c>
      <c r="B726" s="18" t="s">
        <v>119</v>
      </c>
      <c r="C726" s="8" t="s">
        <v>44</v>
      </c>
      <c r="D726" s="18" t="s">
        <v>5</v>
      </c>
      <c r="E726" s="8" t="s">
        <v>120</v>
      </c>
      <c r="F726" s="8">
        <v>1724</v>
      </c>
      <c r="G726" s="8" t="s">
        <v>46</v>
      </c>
      <c r="H726" s="8" t="s">
        <v>382</v>
      </c>
      <c r="I726" s="8">
        <v>9</v>
      </c>
      <c r="J726" s="8">
        <v>3230881.92</v>
      </c>
      <c r="K726" s="8">
        <v>101.696</v>
      </c>
      <c r="O726" s="8">
        <v>1080</v>
      </c>
      <c r="P726" s="8">
        <v>2991.5573333333332</v>
      </c>
      <c r="Q726" s="8">
        <f t="shared" ref="Q726:Q789" si="42">SUM(K726/O726)</f>
        <v>9.4162962962962962E-2</v>
      </c>
      <c r="R726" s="8">
        <f t="shared" ref="R726:R789" si="43">SUM(O726/J726)*2000</f>
        <v>0.6685481096133653</v>
      </c>
    </row>
    <row r="727" spans="1:18" x14ac:dyDescent="0.3">
      <c r="A727" s="18" t="s">
        <v>116</v>
      </c>
      <c r="B727" s="18" t="s">
        <v>119</v>
      </c>
      <c r="C727" s="8" t="s">
        <v>44</v>
      </c>
      <c r="D727" s="18" t="s">
        <v>5</v>
      </c>
      <c r="E727" s="8" t="s">
        <v>120</v>
      </c>
      <c r="F727" s="8">
        <v>1724</v>
      </c>
      <c r="G727" s="8" t="s">
        <v>46</v>
      </c>
      <c r="H727" s="8" t="s">
        <v>382</v>
      </c>
      <c r="I727" s="8">
        <v>149</v>
      </c>
      <c r="J727" s="8">
        <v>53489045.119999997</v>
      </c>
      <c r="K727" s="8">
        <v>101.696</v>
      </c>
      <c r="O727" s="8">
        <v>22350</v>
      </c>
      <c r="P727" s="8">
        <v>2393.2458666666666</v>
      </c>
      <c r="Q727" s="8">
        <f t="shared" si="42"/>
        <v>4.550156599552573E-3</v>
      </c>
      <c r="R727" s="8">
        <f t="shared" si="43"/>
        <v>0.83568513701670666</v>
      </c>
    </row>
    <row r="728" spans="1:18" x14ac:dyDescent="0.3">
      <c r="A728" s="18" t="s">
        <v>116</v>
      </c>
      <c r="B728" s="18" t="s">
        <v>119</v>
      </c>
      <c r="C728" s="8" t="s">
        <v>44</v>
      </c>
      <c r="D728" s="18" t="s">
        <v>5</v>
      </c>
      <c r="E728" s="8" t="s">
        <v>120</v>
      </c>
      <c r="F728" s="8">
        <v>1724</v>
      </c>
      <c r="G728" s="8" t="s">
        <v>46</v>
      </c>
      <c r="H728" s="8" t="s">
        <v>382</v>
      </c>
      <c r="I728" s="8">
        <v>9</v>
      </c>
      <c r="J728" s="8">
        <v>3230881.92</v>
      </c>
      <c r="K728" s="8">
        <v>101.696</v>
      </c>
      <c r="O728" s="8">
        <v>1350</v>
      </c>
      <c r="P728" s="8">
        <v>2393.2458666666666</v>
      </c>
      <c r="Q728" s="8">
        <f t="shared" si="42"/>
        <v>7.5330370370370367E-2</v>
      </c>
      <c r="R728" s="8">
        <f t="shared" si="43"/>
        <v>0.83568513701670655</v>
      </c>
    </row>
    <row r="729" spans="1:18" x14ac:dyDescent="0.3">
      <c r="A729" s="18" t="s">
        <v>116</v>
      </c>
      <c r="B729" s="18" t="s">
        <v>119</v>
      </c>
      <c r="C729" s="8" t="s">
        <v>44</v>
      </c>
      <c r="D729" s="18" t="s">
        <v>5</v>
      </c>
      <c r="E729" s="8" t="s">
        <v>120</v>
      </c>
      <c r="F729" s="8">
        <v>1724</v>
      </c>
      <c r="G729" s="8" t="s">
        <v>46</v>
      </c>
      <c r="H729" s="8" t="s">
        <v>382</v>
      </c>
      <c r="I729" s="8">
        <v>122</v>
      </c>
      <c r="J729" s="8">
        <v>43796399.359999999</v>
      </c>
      <c r="K729" s="8">
        <v>101.696</v>
      </c>
      <c r="O729" s="8">
        <v>14715</v>
      </c>
      <c r="P729" s="8">
        <v>2976.3098443764866</v>
      </c>
      <c r="Q729" s="8">
        <f t="shared" si="42"/>
        <v>6.9110431532449883E-3</v>
      </c>
      <c r="R729" s="8">
        <f t="shared" si="43"/>
        <v>0.67197304869949925</v>
      </c>
    </row>
    <row r="730" spans="1:18" x14ac:dyDescent="0.3">
      <c r="A730" s="18" t="s">
        <v>116</v>
      </c>
      <c r="B730" s="18" t="s">
        <v>119</v>
      </c>
      <c r="C730" s="8" t="s">
        <v>44</v>
      </c>
      <c r="D730" s="18" t="s">
        <v>5</v>
      </c>
      <c r="E730" s="8" t="s">
        <v>120</v>
      </c>
      <c r="F730" s="8">
        <v>1724</v>
      </c>
      <c r="G730" s="8" t="s">
        <v>46</v>
      </c>
      <c r="H730" s="8" t="s">
        <v>382</v>
      </c>
      <c r="I730" s="8">
        <v>5</v>
      </c>
      <c r="J730" s="8">
        <v>1794934.4000000001</v>
      </c>
      <c r="K730" s="8">
        <v>101.696</v>
      </c>
      <c r="O730" s="8">
        <v>600</v>
      </c>
      <c r="P730" s="8">
        <v>2991.5573333333336</v>
      </c>
      <c r="Q730" s="8">
        <f t="shared" si="42"/>
        <v>0.16949333333333333</v>
      </c>
      <c r="R730" s="8">
        <f t="shared" si="43"/>
        <v>0.66854810961336519</v>
      </c>
    </row>
    <row r="731" spans="1:18" x14ac:dyDescent="0.3">
      <c r="A731" s="18" t="s">
        <v>116</v>
      </c>
      <c r="B731" s="18" t="s">
        <v>119</v>
      </c>
      <c r="C731" s="8" t="s">
        <v>44</v>
      </c>
      <c r="D731" s="18" t="s">
        <v>5</v>
      </c>
      <c r="E731" s="8" t="s">
        <v>120</v>
      </c>
      <c r="F731" s="8">
        <v>1724</v>
      </c>
      <c r="G731" s="8" t="s">
        <v>46</v>
      </c>
      <c r="H731" s="8" t="s">
        <v>382</v>
      </c>
      <c r="I731" s="8">
        <v>57</v>
      </c>
      <c r="J731" s="8">
        <v>20462252.16</v>
      </c>
      <c r="K731" s="8">
        <v>101.696</v>
      </c>
      <c r="O731" s="8">
        <v>6840</v>
      </c>
      <c r="P731" s="8">
        <v>2991.5573333333332</v>
      </c>
      <c r="Q731" s="8">
        <f t="shared" si="42"/>
        <v>1.4867836257309941E-2</v>
      </c>
      <c r="R731" s="8">
        <f t="shared" si="43"/>
        <v>0.6685481096133653</v>
      </c>
    </row>
    <row r="732" spans="1:18" x14ac:dyDescent="0.3">
      <c r="A732" s="18" t="s">
        <v>116</v>
      </c>
      <c r="B732" s="18" t="s">
        <v>119</v>
      </c>
      <c r="C732" s="8" t="s">
        <v>44</v>
      </c>
      <c r="D732" s="18" t="s">
        <v>5</v>
      </c>
      <c r="E732" s="8" t="s">
        <v>120</v>
      </c>
      <c r="F732" s="8">
        <v>1724</v>
      </c>
      <c r="G732" s="8" t="s">
        <v>46</v>
      </c>
      <c r="H732" s="8" t="s">
        <v>382</v>
      </c>
      <c r="I732" s="8">
        <v>188</v>
      </c>
      <c r="J732" s="8">
        <v>67489533.440000013</v>
      </c>
      <c r="K732" s="8">
        <v>101.696</v>
      </c>
      <c r="O732" s="8">
        <v>22635</v>
      </c>
      <c r="P732" s="8">
        <v>2981.6449498564175</v>
      </c>
      <c r="Q732" s="8">
        <f t="shared" si="42"/>
        <v>4.4928650320300422E-3</v>
      </c>
      <c r="R732" s="8">
        <f t="shared" si="43"/>
        <v>0.67077067646713295</v>
      </c>
    </row>
    <row r="733" spans="1:18" x14ac:dyDescent="0.3">
      <c r="A733" s="18" t="s">
        <v>116</v>
      </c>
      <c r="B733" s="18" t="s">
        <v>119</v>
      </c>
      <c r="C733" s="8" t="s">
        <v>44</v>
      </c>
      <c r="D733" s="18" t="s">
        <v>5</v>
      </c>
      <c r="E733" s="8" t="s">
        <v>120</v>
      </c>
      <c r="F733" s="8">
        <v>1724</v>
      </c>
      <c r="G733" s="8" t="s">
        <v>46</v>
      </c>
      <c r="H733" s="8" t="s">
        <v>382</v>
      </c>
      <c r="I733" s="8">
        <v>10</v>
      </c>
      <c r="J733" s="8">
        <v>3589868.8000000003</v>
      </c>
      <c r="K733" s="8">
        <v>101.696</v>
      </c>
      <c r="O733" s="8">
        <v>1200</v>
      </c>
      <c r="P733" s="8">
        <v>2991.5573333333336</v>
      </c>
      <c r="Q733" s="8">
        <f t="shared" si="42"/>
        <v>8.4746666666666665E-2</v>
      </c>
      <c r="R733" s="8">
        <f t="shared" si="43"/>
        <v>0.66854810961336519</v>
      </c>
    </row>
    <row r="734" spans="1:18" x14ac:dyDescent="0.3">
      <c r="A734" s="18" t="s">
        <v>116</v>
      </c>
      <c r="B734" s="18" t="s">
        <v>119</v>
      </c>
      <c r="C734" s="8" t="s">
        <v>47</v>
      </c>
      <c r="D734" s="18" t="s">
        <v>101</v>
      </c>
      <c r="E734" s="8" t="s">
        <v>121</v>
      </c>
      <c r="F734" s="8">
        <v>1686</v>
      </c>
      <c r="G734" s="8" t="s">
        <v>9</v>
      </c>
      <c r="H734" s="8" t="s">
        <v>42</v>
      </c>
      <c r="I734" s="8">
        <v>4</v>
      </c>
      <c r="J734" s="8">
        <v>133837.6</v>
      </c>
      <c r="K734" s="67">
        <v>35</v>
      </c>
      <c r="O734" s="8">
        <v>60</v>
      </c>
      <c r="P734" s="8">
        <v>2230.6266666666666</v>
      </c>
      <c r="Q734" s="8">
        <f t="shared" si="42"/>
        <v>0.58333333333333337</v>
      </c>
      <c r="R734" s="8">
        <f t="shared" si="43"/>
        <v>0.89660902466870285</v>
      </c>
    </row>
    <row r="735" spans="1:18" x14ac:dyDescent="0.3">
      <c r="A735" s="18" t="s">
        <v>116</v>
      </c>
      <c r="B735" s="18" t="s">
        <v>119</v>
      </c>
      <c r="C735" s="8" t="s">
        <v>47</v>
      </c>
      <c r="D735" s="18" t="s">
        <v>101</v>
      </c>
      <c r="E735" s="8" t="s">
        <v>121</v>
      </c>
      <c r="F735" s="8">
        <v>1686</v>
      </c>
      <c r="G735" s="8" t="s">
        <v>9</v>
      </c>
      <c r="H735" s="8" t="s">
        <v>42</v>
      </c>
      <c r="I735" s="8">
        <v>20</v>
      </c>
      <c r="J735" s="8">
        <v>669188</v>
      </c>
      <c r="K735" s="67">
        <v>35</v>
      </c>
      <c r="O735" s="8">
        <v>240</v>
      </c>
      <c r="P735" s="8">
        <v>2788.2833333333333</v>
      </c>
      <c r="Q735" s="8">
        <f t="shared" si="42"/>
        <v>0.14583333333333334</v>
      </c>
      <c r="R735" s="8">
        <f t="shared" si="43"/>
        <v>0.71728721973496234</v>
      </c>
    </row>
    <row r="736" spans="1:18" x14ac:dyDescent="0.3">
      <c r="A736" s="18" t="s">
        <v>116</v>
      </c>
      <c r="B736" s="18" t="s">
        <v>119</v>
      </c>
      <c r="C736" s="8" t="s">
        <v>47</v>
      </c>
      <c r="D736" s="18" t="s">
        <v>101</v>
      </c>
      <c r="E736" s="8" t="s">
        <v>121</v>
      </c>
      <c r="F736" s="8">
        <v>1687</v>
      </c>
      <c r="G736" s="8" t="s">
        <v>9</v>
      </c>
      <c r="H736" s="8" t="s">
        <v>42</v>
      </c>
      <c r="I736" s="8">
        <v>23</v>
      </c>
      <c r="J736" s="8">
        <v>769566.20000000007</v>
      </c>
      <c r="K736" s="67">
        <v>35</v>
      </c>
      <c r="O736" s="8">
        <v>360</v>
      </c>
      <c r="P736" s="8">
        <v>2137.6838888888892</v>
      </c>
      <c r="Q736" s="8">
        <f t="shared" si="42"/>
        <v>9.7222222222222224E-2</v>
      </c>
      <c r="R736" s="8">
        <f t="shared" si="43"/>
        <v>0.93559202574125522</v>
      </c>
    </row>
    <row r="737" spans="1:18" x14ac:dyDescent="0.3">
      <c r="A737" s="18" t="s">
        <v>116</v>
      </c>
      <c r="B737" s="18" t="s">
        <v>119</v>
      </c>
      <c r="C737" s="8" t="s">
        <v>47</v>
      </c>
      <c r="D737" s="18" t="s">
        <v>101</v>
      </c>
      <c r="E737" s="8" t="s">
        <v>121</v>
      </c>
      <c r="F737" s="8">
        <v>1687</v>
      </c>
      <c r="G737" s="8" t="s">
        <v>9</v>
      </c>
      <c r="H737" s="8" t="s">
        <v>42</v>
      </c>
      <c r="I737" s="8">
        <v>24</v>
      </c>
      <c r="J737" s="8">
        <v>803025.6</v>
      </c>
      <c r="K737" s="67">
        <v>35</v>
      </c>
      <c r="O737" s="8">
        <v>420</v>
      </c>
      <c r="P737" s="8">
        <v>1911.9657142857143</v>
      </c>
      <c r="Q737" s="8">
        <f t="shared" si="42"/>
        <v>8.3333333333333329E-2</v>
      </c>
      <c r="R737" s="8">
        <f t="shared" si="43"/>
        <v>1.0460438621134869</v>
      </c>
    </row>
    <row r="738" spans="1:18" x14ac:dyDescent="0.3">
      <c r="A738" s="18" t="s">
        <v>116</v>
      </c>
      <c r="B738" s="18" t="s">
        <v>119</v>
      </c>
      <c r="C738" s="8" t="s">
        <v>47</v>
      </c>
      <c r="D738" s="18" t="s">
        <v>101</v>
      </c>
      <c r="E738" s="8" t="s">
        <v>121</v>
      </c>
      <c r="F738" s="8">
        <v>1687</v>
      </c>
      <c r="G738" s="8" t="s">
        <v>9</v>
      </c>
      <c r="H738" s="8" t="s">
        <v>42</v>
      </c>
      <c r="I738" s="8">
        <v>14</v>
      </c>
      <c r="J738" s="8">
        <v>468431.60000000003</v>
      </c>
      <c r="K738" s="67">
        <v>35</v>
      </c>
      <c r="O738" s="8">
        <v>240</v>
      </c>
      <c r="P738" s="8">
        <v>1951.7983333333334</v>
      </c>
      <c r="Q738" s="8">
        <f t="shared" si="42"/>
        <v>0.14583333333333334</v>
      </c>
      <c r="R738" s="8">
        <f t="shared" si="43"/>
        <v>1.0246960281928035</v>
      </c>
    </row>
    <row r="739" spans="1:18" x14ac:dyDescent="0.3">
      <c r="A739" s="18" t="s">
        <v>116</v>
      </c>
      <c r="B739" s="18" t="s">
        <v>119</v>
      </c>
      <c r="C739" s="8" t="s">
        <v>47</v>
      </c>
      <c r="D739" s="18" t="s">
        <v>101</v>
      </c>
      <c r="E739" s="8" t="s">
        <v>121</v>
      </c>
      <c r="F739" s="8">
        <v>1687</v>
      </c>
      <c r="G739" s="8" t="s">
        <v>9</v>
      </c>
      <c r="H739" s="8" t="s">
        <v>42</v>
      </c>
      <c r="I739" s="8">
        <v>22</v>
      </c>
      <c r="J739" s="8">
        <v>736106.8</v>
      </c>
      <c r="K739" s="67">
        <v>35</v>
      </c>
      <c r="O739" s="8">
        <v>480</v>
      </c>
      <c r="P739" s="8">
        <v>1533.5558333333333</v>
      </c>
      <c r="Q739" s="8">
        <f t="shared" si="42"/>
        <v>7.2916666666666671E-2</v>
      </c>
      <c r="R739" s="8">
        <f t="shared" si="43"/>
        <v>1.3041585813362953</v>
      </c>
    </row>
    <row r="740" spans="1:18" x14ac:dyDescent="0.3">
      <c r="A740" s="18" t="s">
        <v>116</v>
      </c>
      <c r="B740" s="18" t="s">
        <v>119</v>
      </c>
      <c r="C740" s="8" t="s">
        <v>47</v>
      </c>
      <c r="D740" s="18" t="s">
        <v>101</v>
      </c>
      <c r="E740" s="8" t="s">
        <v>121</v>
      </c>
      <c r="F740" s="8">
        <v>1687</v>
      </c>
      <c r="G740" s="8" t="s">
        <v>9</v>
      </c>
      <c r="H740" s="8" t="s">
        <v>42</v>
      </c>
      <c r="I740" s="8">
        <v>44</v>
      </c>
      <c r="J740" s="8">
        <v>1472213.6</v>
      </c>
      <c r="K740" s="67">
        <v>35</v>
      </c>
      <c r="O740" s="8">
        <v>720</v>
      </c>
      <c r="P740" s="8">
        <v>2044.7411111111112</v>
      </c>
      <c r="Q740" s="8">
        <f t="shared" si="42"/>
        <v>4.8611111111111112E-2</v>
      </c>
      <c r="R740" s="8">
        <f t="shared" si="43"/>
        <v>0.97811893600222133</v>
      </c>
    </row>
    <row r="741" spans="1:18" x14ac:dyDescent="0.3">
      <c r="A741" s="18" t="s">
        <v>116</v>
      </c>
      <c r="B741" s="18" t="s">
        <v>119</v>
      </c>
      <c r="C741" s="8" t="s">
        <v>47</v>
      </c>
      <c r="D741" s="18" t="s">
        <v>101</v>
      </c>
      <c r="E741" s="8" t="s">
        <v>121</v>
      </c>
      <c r="F741" s="8">
        <v>1687</v>
      </c>
      <c r="G741" s="8" t="s">
        <v>9</v>
      </c>
      <c r="H741" s="8" t="s">
        <v>42</v>
      </c>
      <c r="I741" s="8">
        <v>15</v>
      </c>
      <c r="J741" s="8">
        <v>501891.00000000006</v>
      </c>
      <c r="K741" s="67">
        <v>35</v>
      </c>
      <c r="O741" s="8">
        <v>240</v>
      </c>
      <c r="P741" s="8">
        <v>2091.2125000000001</v>
      </c>
      <c r="Q741" s="8">
        <f t="shared" si="42"/>
        <v>0.14583333333333334</v>
      </c>
      <c r="R741" s="8">
        <f t="shared" si="43"/>
        <v>0.95638295964661635</v>
      </c>
    </row>
    <row r="742" spans="1:18" x14ac:dyDescent="0.3">
      <c r="A742" s="18" t="s">
        <v>116</v>
      </c>
      <c r="B742" s="18" t="s">
        <v>119</v>
      </c>
      <c r="C742" s="8" t="s">
        <v>47</v>
      </c>
      <c r="D742" s="18" t="s">
        <v>101</v>
      </c>
      <c r="E742" s="8" t="s">
        <v>121</v>
      </c>
      <c r="F742" s="8">
        <v>1687</v>
      </c>
      <c r="G742" s="8" t="s">
        <v>9</v>
      </c>
      <c r="H742" s="8" t="s">
        <v>42</v>
      </c>
      <c r="I742" s="8">
        <v>5</v>
      </c>
      <c r="J742" s="8">
        <v>167297</v>
      </c>
      <c r="K742" s="67">
        <v>35</v>
      </c>
      <c r="O742" s="8">
        <v>60</v>
      </c>
      <c r="P742" s="8">
        <v>2788.2833333333333</v>
      </c>
      <c r="Q742" s="8">
        <f t="shared" si="42"/>
        <v>0.58333333333333337</v>
      </c>
      <c r="R742" s="8">
        <f t="shared" si="43"/>
        <v>0.71728721973496234</v>
      </c>
    </row>
    <row r="743" spans="1:18" x14ac:dyDescent="0.3">
      <c r="A743" s="18" t="s">
        <v>116</v>
      </c>
      <c r="B743" s="18" t="s">
        <v>119</v>
      </c>
      <c r="C743" s="8" t="s">
        <v>44</v>
      </c>
      <c r="D743" s="18" t="s">
        <v>5</v>
      </c>
      <c r="E743" s="8" t="s">
        <v>120</v>
      </c>
      <c r="F743" s="8">
        <v>1723</v>
      </c>
      <c r="G743" s="8" t="s">
        <v>9</v>
      </c>
      <c r="H743" s="8" t="s">
        <v>42</v>
      </c>
      <c r="I743" s="8">
        <v>27</v>
      </c>
      <c r="J743" s="8">
        <v>903403.8</v>
      </c>
      <c r="K743" s="67">
        <v>35</v>
      </c>
      <c r="O743" s="8">
        <v>1080</v>
      </c>
      <c r="P743" s="8">
        <v>836.48500000000001</v>
      </c>
      <c r="Q743" s="8">
        <f t="shared" si="42"/>
        <v>3.2407407407407406E-2</v>
      </c>
      <c r="R743" s="8">
        <f t="shared" si="43"/>
        <v>2.3909573991165409</v>
      </c>
    </row>
    <row r="744" spans="1:18" x14ac:dyDescent="0.3">
      <c r="A744" s="18" t="s">
        <v>116</v>
      </c>
      <c r="B744" s="18" t="s">
        <v>119</v>
      </c>
      <c r="C744" s="8" t="s">
        <v>44</v>
      </c>
      <c r="D744" s="18" t="s">
        <v>5</v>
      </c>
      <c r="E744" s="8" t="s">
        <v>120</v>
      </c>
      <c r="F744" s="8">
        <v>1723</v>
      </c>
      <c r="G744" s="8" t="s">
        <v>9</v>
      </c>
      <c r="H744" s="8" t="s">
        <v>42</v>
      </c>
      <c r="I744" s="8">
        <v>35</v>
      </c>
      <c r="J744" s="8">
        <v>1171079</v>
      </c>
      <c r="K744" s="67">
        <v>35</v>
      </c>
      <c r="O744" s="8">
        <v>720</v>
      </c>
      <c r="P744" s="8">
        <v>1626.4986111111111</v>
      </c>
      <c r="Q744" s="8">
        <f t="shared" si="42"/>
        <v>4.8611111111111112E-2</v>
      </c>
      <c r="R744" s="8">
        <f t="shared" si="43"/>
        <v>1.2296352338313639</v>
      </c>
    </row>
    <row r="745" spans="1:18" x14ac:dyDescent="0.3">
      <c r="A745" s="18" t="s">
        <v>116</v>
      </c>
      <c r="B745" s="18" t="s">
        <v>119</v>
      </c>
      <c r="C745" s="8" t="s">
        <v>44</v>
      </c>
      <c r="D745" s="18" t="s">
        <v>5</v>
      </c>
      <c r="E745" s="8" t="s">
        <v>120</v>
      </c>
      <c r="F745" s="8">
        <v>1723</v>
      </c>
      <c r="G745" s="8" t="s">
        <v>9</v>
      </c>
      <c r="H745" s="8" t="s">
        <v>42</v>
      </c>
      <c r="I745" s="8">
        <v>6</v>
      </c>
      <c r="J745" s="8">
        <v>200756.4</v>
      </c>
      <c r="K745" s="67">
        <v>35</v>
      </c>
      <c r="O745" s="8">
        <v>240</v>
      </c>
      <c r="P745" s="8">
        <v>836.48500000000001</v>
      </c>
      <c r="Q745" s="8">
        <f t="shared" si="42"/>
        <v>0.14583333333333334</v>
      </c>
      <c r="R745" s="8">
        <f t="shared" si="43"/>
        <v>2.3909573991165414</v>
      </c>
    </row>
    <row r="746" spans="1:18" x14ac:dyDescent="0.3">
      <c r="A746" s="18" t="s">
        <v>116</v>
      </c>
      <c r="B746" s="18" t="s">
        <v>119</v>
      </c>
      <c r="C746" s="8" t="s">
        <v>44</v>
      </c>
      <c r="D746" s="18" t="s">
        <v>5</v>
      </c>
      <c r="E746" s="8" t="s">
        <v>120</v>
      </c>
      <c r="F746" s="8">
        <v>1723</v>
      </c>
      <c r="G746" s="8" t="s">
        <v>9</v>
      </c>
      <c r="H746" s="8" t="s">
        <v>42</v>
      </c>
      <c r="I746" s="8">
        <v>5</v>
      </c>
      <c r="J746" s="8">
        <v>167297</v>
      </c>
      <c r="K746" s="67">
        <v>35</v>
      </c>
      <c r="O746" s="8">
        <v>200</v>
      </c>
      <c r="P746" s="8">
        <v>836.48500000000001</v>
      </c>
      <c r="Q746" s="8">
        <f t="shared" si="42"/>
        <v>0.17499999999999999</v>
      </c>
      <c r="R746" s="8">
        <f t="shared" si="43"/>
        <v>2.3909573991165414</v>
      </c>
    </row>
    <row r="747" spans="1:18" x14ac:dyDescent="0.3">
      <c r="A747" s="18" t="s">
        <v>116</v>
      </c>
      <c r="B747" s="18" t="s">
        <v>119</v>
      </c>
      <c r="C747" s="8" t="s">
        <v>44</v>
      </c>
      <c r="D747" s="18" t="s">
        <v>5</v>
      </c>
      <c r="E747" s="8" t="s">
        <v>120</v>
      </c>
      <c r="F747" s="8">
        <v>1723</v>
      </c>
      <c r="G747" s="8" t="s">
        <v>9</v>
      </c>
      <c r="H747" s="8" t="s">
        <v>42</v>
      </c>
      <c r="I747" s="8">
        <v>7</v>
      </c>
      <c r="J747" s="8">
        <v>234215.80000000002</v>
      </c>
      <c r="K747" s="67">
        <v>35</v>
      </c>
      <c r="O747" s="8">
        <v>280</v>
      </c>
      <c r="P747" s="8">
        <v>836.48500000000001</v>
      </c>
      <c r="Q747" s="8">
        <f t="shared" si="42"/>
        <v>0.125</v>
      </c>
      <c r="R747" s="8">
        <f t="shared" si="43"/>
        <v>2.3909573991165409</v>
      </c>
    </row>
    <row r="748" spans="1:18" x14ac:dyDescent="0.3">
      <c r="A748" s="18" t="s">
        <v>116</v>
      </c>
      <c r="B748" s="18" t="s">
        <v>119</v>
      </c>
      <c r="C748" s="8" t="s">
        <v>44</v>
      </c>
      <c r="D748" s="18" t="s">
        <v>5</v>
      </c>
      <c r="E748" s="8" t="s">
        <v>120</v>
      </c>
      <c r="F748" s="8">
        <v>1723</v>
      </c>
      <c r="G748" s="8" t="s">
        <v>9</v>
      </c>
      <c r="H748" s="8" t="s">
        <v>42</v>
      </c>
      <c r="I748" s="8">
        <v>1</v>
      </c>
      <c r="J748" s="8">
        <v>33459.4</v>
      </c>
      <c r="K748" s="67">
        <v>35</v>
      </c>
      <c r="O748" s="8">
        <v>40</v>
      </c>
      <c r="P748" s="8">
        <v>836.48500000000001</v>
      </c>
      <c r="Q748" s="8">
        <f t="shared" si="42"/>
        <v>0.875</v>
      </c>
      <c r="R748" s="8">
        <f t="shared" si="43"/>
        <v>2.3909573991165409</v>
      </c>
    </row>
    <row r="749" spans="1:18" x14ac:dyDescent="0.3">
      <c r="A749" s="18" t="s">
        <v>116</v>
      </c>
      <c r="B749" s="18" t="s">
        <v>119</v>
      </c>
      <c r="C749" s="8" t="s">
        <v>44</v>
      </c>
      <c r="D749" s="18" t="s">
        <v>5</v>
      </c>
      <c r="E749" s="8" t="s">
        <v>120</v>
      </c>
      <c r="F749" s="8">
        <v>1723</v>
      </c>
      <c r="G749" s="8" t="s">
        <v>9</v>
      </c>
      <c r="H749" s="8" t="s">
        <v>42</v>
      </c>
      <c r="I749" s="8">
        <v>51</v>
      </c>
      <c r="J749" s="8">
        <v>1706429.4</v>
      </c>
      <c r="K749" s="67">
        <v>35</v>
      </c>
      <c r="O749" s="8">
        <v>2040</v>
      </c>
      <c r="P749" s="8">
        <v>836.4849999999999</v>
      </c>
      <c r="Q749" s="8">
        <f t="shared" si="42"/>
        <v>1.7156862745098041E-2</v>
      </c>
      <c r="R749" s="8">
        <f t="shared" si="43"/>
        <v>2.3909573991165414</v>
      </c>
    </row>
    <row r="750" spans="1:18" x14ac:dyDescent="0.3">
      <c r="A750" s="18" t="s">
        <v>116</v>
      </c>
      <c r="B750" s="18" t="s">
        <v>119</v>
      </c>
      <c r="C750" s="8" t="s">
        <v>44</v>
      </c>
      <c r="D750" s="18" t="s">
        <v>5</v>
      </c>
      <c r="E750" s="8" t="s">
        <v>120</v>
      </c>
      <c r="F750" s="8">
        <v>1724</v>
      </c>
      <c r="G750" s="8" t="s">
        <v>9</v>
      </c>
      <c r="H750" s="8" t="s">
        <v>42</v>
      </c>
      <c r="I750" s="8">
        <v>106</v>
      </c>
      <c r="J750" s="8">
        <v>3546696.4000000004</v>
      </c>
      <c r="K750" s="67">
        <v>35</v>
      </c>
      <c r="O750" s="8">
        <v>4240</v>
      </c>
      <c r="P750" s="8">
        <v>836.48500000000013</v>
      </c>
      <c r="Q750" s="8">
        <f t="shared" si="42"/>
        <v>8.2547169811320754E-3</v>
      </c>
      <c r="R750" s="8">
        <f t="shared" si="43"/>
        <v>2.3909573991165409</v>
      </c>
    </row>
    <row r="751" spans="1:18" x14ac:dyDescent="0.3">
      <c r="A751" s="18" t="s">
        <v>116</v>
      </c>
      <c r="B751" s="18" t="s">
        <v>119</v>
      </c>
      <c r="C751" s="8" t="s">
        <v>44</v>
      </c>
      <c r="D751" s="18" t="s">
        <v>5</v>
      </c>
      <c r="E751" s="8" t="s">
        <v>120</v>
      </c>
      <c r="F751" s="8">
        <v>1724</v>
      </c>
      <c r="G751" s="8" t="s">
        <v>9</v>
      </c>
      <c r="H751" s="8" t="s">
        <v>42</v>
      </c>
      <c r="I751" s="8">
        <v>64</v>
      </c>
      <c r="J751" s="8">
        <v>2141401.6</v>
      </c>
      <c r="K751" s="67">
        <v>35</v>
      </c>
      <c r="O751" s="8">
        <v>2560</v>
      </c>
      <c r="P751" s="8">
        <v>836.48500000000001</v>
      </c>
      <c r="Q751" s="8">
        <f t="shared" si="42"/>
        <v>1.3671875E-2</v>
      </c>
      <c r="R751" s="8">
        <f t="shared" si="43"/>
        <v>2.3909573991165409</v>
      </c>
    </row>
    <row r="752" spans="1:18" x14ac:dyDescent="0.3">
      <c r="A752" s="18" t="s">
        <v>116</v>
      </c>
      <c r="B752" s="18" t="s">
        <v>119</v>
      </c>
      <c r="C752" s="8" t="s">
        <v>44</v>
      </c>
      <c r="D752" s="18" t="s">
        <v>5</v>
      </c>
      <c r="E752" s="8" t="s">
        <v>120</v>
      </c>
      <c r="F752" s="8">
        <v>1724</v>
      </c>
      <c r="G752" s="8" t="s">
        <v>9</v>
      </c>
      <c r="H752" s="8" t="s">
        <v>42</v>
      </c>
      <c r="I752" s="8">
        <v>14</v>
      </c>
      <c r="J752" s="8">
        <v>468431.60000000003</v>
      </c>
      <c r="K752" s="67">
        <v>35</v>
      </c>
      <c r="O752" s="8">
        <v>560</v>
      </c>
      <c r="P752" s="8">
        <v>836.48500000000001</v>
      </c>
      <c r="Q752" s="8">
        <f t="shared" si="42"/>
        <v>6.25E-2</v>
      </c>
      <c r="R752" s="8">
        <f t="shared" si="43"/>
        <v>2.3909573991165409</v>
      </c>
    </row>
    <row r="753" spans="1:18" x14ac:dyDescent="0.3">
      <c r="A753" s="18" t="s">
        <v>116</v>
      </c>
      <c r="B753" s="18" t="s">
        <v>119</v>
      </c>
      <c r="C753" s="8" t="s">
        <v>44</v>
      </c>
      <c r="D753" s="18" t="s">
        <v>5</v>
      </c>
      <c r="E753" s="8" t="s">
        <v>120</v>
      </c>
      <c r="F753" s="8">
        <v>1724</v>
      </c>
      <c r="G753" s="8" t="s">
        <v>9</v>
      </c>
      <c r="H753" s="8" t="s">
        <v>42</v>
      </c>
      <c r="I753" s="8">
        <v>14</v>
      </c>
      <c r="J753" s="8">
        <v>468431.60000000003</v>
      </c>
      <c r="K753" s="67">
        <v>35</v>
      </c>
      <c r="O753" s="8">
        <v>560</v>
      </c>
      <c r="P753" s="8">
        <v>836.48500000000001</v>
      </c>
      <c r="Q753" s="8">
        <f t="shared" si="42"/>
        <v>6.25E-2</v>
      </c>
      <c r="R753" s="8">
        <f t="shared" si="43"/>
        <v>2.3909573991165409</v>
      </c>
    </row>
    <row r="754" spans="1:18" x14ac:dyDescent="0.3">
      <c r="A754" s="18" t="s">
        <v>116</v>
      </c>
      <c r="B754" s="18" t="s">
        <v>119</v>
      </c>
      <c r="C754" s="8" t="s">
        <v>44</v>
      </c>
      <c r="D754" s="18" t="s">
        <v>5</v>
      </c>
      <c r="E754" s="8" t="s">
        <v>120</v>
      </c>
      <c r="F754" s="8">
        <v>1724</v>
      </c>
      <c r="G754" s="8" t="s">
        <v>9</v>
      </c>
      <c r="H754" s="8" t="s">
        <v>42</v>
      </c>
      <c r="I754" s="8">
        <v>36</v>
      </c>
      <c r="J754" s="8">
        <v>1204538.3999999999</v>
      </c>
      <c r="K754" s="67">
        <v>35</v>
      </c>
      <c r="O754" s="8">
        <v>1420</v>
      </c>
      <c r="P754" s="8">
        <v>848.26647887323941</v>
      </c>
      <c r="Q754" s="8">
        <f t="shared" si="42"/>
        <v>2.464788732394366E-2</v>
      </c>
      <c r="R754" s="8">
        <f t="shared" si="43"/>
        <v>2.3577496574621453</v>
      </c>
    </row>
    <row r="755" spans="1:18" x14ac:dyDescent="0.3">
      <c r="A755" s="18" t="s">
        <v>116</v>
      </c>
      <c r="B755" s="18" t="s">
        <v>119</v>
      </c>
      <c r="C755" s="8" t="s">
        <v>44</v>
      </c>
      <c r="D755" s="18" t="s">
        <v>5</v>
      </c>
      <c r="E755" s="8" t="s">
        <v>120</v>
      </c>
      <c r="F755" s="8">
        <v>1724</v>
      </c>
      <c r="G755" s="8" t="s">
        <v>9</v>
      </c>
      <c r="H755" s="8" t="s">
        <v>42</v>
      </c>
      <c r="I755" s="8">
        <v>10</v>
      </c>
      <c r="J755" s="8">
        <v>334594</v>
      </c>
      <c r="K755" s="67">
        <v>35</v>
      </c>
      <c r="O755" s="8">
        <v>400</v>
      </c>
      <c r="P755" s="8">
        <v>836.48500000000001</v>
      </c>
      <c r="Q755" s="8">
        <f t="shared" si="42"/>
        <v>8.7499999999999994E-2</v>
      </c>
      <c r="R755" s="8">
        <f t="shared" si="43"/>
        <v>2.3909573991165414</v>
      </c>
    </row>
    <row r="756" spans="1:18" x14ac:dyDescent="0.3">
      <c r="A756" s="18" t="s">
        <v>116</v>
      </c>
      <c r="B756" s="18" t="s">
        <v>119</v>
      </c>
      <c r="C756" s="8" t="s">
        <v>44</v>
      </c>
      <c r="D756" s="18" t="s">
        <v>5</v>
      </c>
      <c r="E756" s="8" t="s">
        <v>120</v>
      </c>
      <c r="F756" s="8">
        <v>1724</v>
      </c>
      <c r="G756" s="8" t="s">
        <v>9</v>
      </c>
      <c r="H756" s="8" t="s">
        <v>42</v>
      </c>
      <c r="I756" s="8">
        <v>22</v>
      </c>
      <c r="J756" s="8">
        <v>736106.8</v>
      </c>
      <c r="K756" s="67">
        <v>35</v>
      </c>
      <c r="O756" s="8">
        <v>280</v>
      </c>
      <c r="P756" s="8">
        <v>2628.9528571428573</v>
      </c>
      <c r="Q756" s="8">
        <f t="shared" si="42"/>
        <v>0.125</v>
      </c>
      <c r="R756" s="8">
        <f t="shared" si="43"/>
        <v>0.76075917244617219</v>
      </c>
    </row>
    <row r="757" spans="1:18" x14ac:dyDescent="0.3">
      <c r="A757" s="18" t="s">
        <v>116</v>
      </c>
      <c r="B757" s="18" t="s">
        <v>119</v>
      </c>
      <c r="C757" s="8" t="s">
        <v>44</v>
      </c>
      <c r="D757" s="18" t="s">
        <v>5</v>
      </c>
      <c r="E757" s="8" t="s">
        <v>120</v>
      </c>
      <c r="F757" s="8">
        <v>1724</v>
      </c>
      <c r="G757" s="8" t="s">
        <v>9</v>
      </c>
      <c r="H757" s="8" t="s">
        <v>42</v>
      </c>
      <c r="I757" s="8">
        <v>12</v>
      </c>
      <c r="J757" s="8">
        <v>401512.8</v>
      </c>
      <c r="K757" s="67">
        <v>35</v>
      </c>
      <c r="O757" s="8">
        <v>480</v>
      </c>
      <c r="P757" s="8">
        <v>836.48500000000001</v>
      </c>
      <c r="Q757" s="8">
        <f t="shared" si="42"/>
        <v>7.2916666666666671E-2</v>
      </c>
      <c r="R757" s="8">
        <f t="shared" si="43"/>
        <v>2.3909573991165414</v>
      </c>
    </row>
    <row r="758" spans="1:18" x14ac:dyDescent="0.3">
      <c r="A758" s="18" t="s">
        <v>116</v>
      </c>
      <c r="B758" s="18" t="s">
        <v>119</v>
      </c>
      <c r="C758" s="8" t="s">
        <v>44</v>
      </c>
      <c r="D758" s="18" t="s">
        <v>5</v>
      </c>
      <c r="E758" s="8" t="s">
        <v>120</v>
      </c>
      <c r="F758" s="8">
        <v>1724</v>
      </c>
      <c r="G758" s="8" t="s">
        <v>9</v>
      </c>
      <c r="H758" s="8" t="s">
        <v>42</v>
      </c>
      <c r="I758" s="8">
        <v>34</v>
      </c>
      <c r="J758" s="8">
        <v>1137619.6000000001</v>
      </c>
      <c r="K758" s="67">
        <v>35</v>
      </c>
      <c r="O758" s="8">
        <v>1360</v>
      </c>
      <c r="P758" s="8">
        <v>836.48500000000001</v>
      </c>
      <c r="Q758" s="8">
        <f t="shared" si="42"/>
        <v>2.5735294117647058E-2</v>
      </c>
      <c r="R758" s="8">
        <f t="shared" si="43"/>
        <v>2.3909573991165409</v>
      </c>
    </row>
    <row r="759" spans="1:18" x14ac:dyDescent="0.3">
      <c r="A759" s="18" t="s">
        <v>116</v>
      </c>
      <c r="B759" s="18" t="s">
        <v>119</v>
      </c>
      <c r="C759" s="8" t="s">
        <v>44</v>
      </c>
      <c r="D759" s="18" t="s">
        <v>5</v>
      </c>
      <c r="E759" s="8" t="s">
        <v>120</v>
      </c>
      <c r="F759" s="8">
        <v>1724</v>
      </c>
      <c r="G759" s="8" t="s">
        <v>9</v>
      </c>
      <c r="H759" s="8" t="s">
        <v>42</v>
      </c>
      <c r="I759" s="8">
        <v>211</v>
      </c>
      <c r="J759" s="8">
        <v>7059933.4000000004</v>
      </c>
      <c r="K759" s="67">
        <v>35</v>
      </c>
      <c r="O759" s="8">
        <v>12270</v>
      </c>
      <c r="P759" s="8">
        <v>575.38169519152405</v>
      </c>
      <c r="Q759" s="8">
        <f t="shared" si="42"/>
        <v>2.8524857375713123E-3</v>
      </c>
      <c r="R759" s="8">
        <f t="shared" si="43"/>
        <v>3.4759534700426493</v>
      </c>
    </row>
    <row r="760" spans="1:18" x14ac:dyDescent="0.3">
      <c r="A760" s="18" t="s">
        <v>116</v>
      </c>
      <c r="B760" s="18" t="s">
        <v>119</v>
      </c>
      <c r="C760" s="8" t="s">
        <v>44</v>
      </c>
      <c r="D760" s="18" t="s">
        <v>5</v>
      </c>
      <c r="E760" s="8" t="s">
        <v>120</v>
      </c>
      <c r="F760" s="8">
        <v>1724</v>
      </c>
      <c r="G760" s="8" t="s">
        <v>9</v>
      </c>
      <c r="H760" s="8" t="s">
        <v>42</v>
      </c>
      <c r="I760" s="8">
        <v>60</v>
      </c>
      <c r="J760" s="8">
        <v>2007564.0000000002</v>
      </c>
      <c r="K760" s="67">
        <v>35</v>
      </c>
      <c r="O760" s="8">
        <v>2400</v>
      </c>
      <c r="P760" s="8">
        <v>836.48500000000013</v>
      </c>
      <c r="Q760" s="8">
        <f t="shared" si="42"/>
        <v>1.4583333333333334E-2</v>
      </c>
      <c r="R760" s="8">
        <f t="shared" si="43"/>
        <v>2.3909573991165409</v>
      </c>
    </row>
    <row r="761" spans="1:18" x14ac:dyDescent="0.3">
      <c r="A761" s="18" t="s">
        <v>116</v>
      </c>
      <c r="B761" s="18" t="s">
        <v>119</v>
      </c>
      <c r="C761" s="8" t="s">
        <v>44</v>
      </c>
      <c r="D761" s="18" t="s">
        <v>5</v>
      </c>
      <c r="E761" s="8" t="s">
        <v>120</v>
      </c>
      <c r="F761" s="8">
        <v>1724</v>
      </c>
      <c r="G761" s="8" t="s">
        <v>9</v>
      </c>
      <c r="H761" s="8" t="s">
        <v>42</v>
      </c>
      <c r="I761" s="8">
        <v>8</v>
      </c>
      <c r="J761" s="8">
        <v>267675.2</v>
      </c>
      <c r="K761" s="67">
        <v>35</v>
      </c>
      <c r="O761" s="8">
        <v>320</v>
      </c>
      <c r="P761" s="8">
        <v>836.48500000000001</v>
      </c>
      <c r="Q761" s="8">
        <f t="shared" si="42"/>
        <v>0.109375</v>
      </c>
      <c r="R761" s="8">
        <f t="shared" si="43"/>
        <v>2.3909573991165409</v>
      </c>
    </row>
    <row r="762" spans="1:18" x14ac:dyDescent="0.3">
      <c r="A762" s="18" t="s">
        <v>116</v>
      </c>
      <c r="B762" s="18" t="s">
        <v>119</v>
      </c>
      <c r="C762" s="8" t="s">
        <v>44</v>
      </c>
      <c r="D762" s="18" t="s">
        <v>5</v>
      </c>
      <c r="E762" s="8" t="s">
        <v>120</v>
      </c>
      <c r="F762" s="8">
        <v>1724</v>
      </c>
      <c r="G762" s="8" t="s">
        <v>9</v>
      </c>
      <c r="H762" s="8" t="s">
        <v>42</v>
      </c>
      <c r="I762" s="8">
        <v>56</v>
      </c>
      <c r="J762" s="8">
        <v>1873726.4000000001</v>
      </c>
      <c r="K762" s="67">
        <v>35</v>
      </c>
      <c r="O762" s="8">
        <v>2240</v>
      </c>
      <c r="P762" s="8">
        <v>836.48500000000001</v>
      </c>
      <c r="Q762" s="8">
        <f t="shared" si="42"/>
        <v>1.5625E-2</v>
      </c>
      <c r="R762" s="8">
        <f t="shared" si="43"/>
        <v>2.3909573991165409</v>
      </c>
    </row>
    <row r="763" spans="1:18" x14ac:dyDescent="0.3">
      <c r="A763" s="18" t="s">
        <v>116</v>
      </c>
      <c r="B763" s="18" t="s">
        <v>119</v>
      </c>
      <c r="C763" s="8" t="s">
        <v>44</v>
      </c>
      <c r="D763" s="18" t="s">
        <v>5</v>
      </c>
      <c r="E763" s="8" t="s">
        <v>120</v>
      </c>
      <c r="F763" s="8">
        <v>1724</v>
      </c>
      <c r="G763" s="8" t="s">
        <v>9</v>
      </c>
      <c r="H763" s="8" t="s">
        <v>42</v>
      </c>
      <c r="I763" s="8">
        <v>18</v>
      </c>
      <c r="J763" s="8">
        <v>602269.19999999995</v>
      </c>
      <c r="K763" s="67">
        <v>35</v>
      </c>
      <c r="O763" s="8">
        <v>720</v>
      </c>
      <c r="P763" s="8">
        <v>836.4849999999999</v>
      </c>
      <c r="Q763" s="8">
        <f t="shared" si="42"/>
        <v>4.8611111111111112E-2</v>
      </c>
      <c r="R763" s="8">
        <f t="shared" si="43"/>
        <v>2.3909573991165414</v>
      </c>
    </row>
    <row r="764" spans="1:18" x14ac:dyDescent="0.3">
      <c r="A764" s="18" t="s">
        <v>116</v>
      </c>
      <c r="B764" s="18" t="s">
        <v>119</v>
      </c>
      <c r="C764" s="8" t="s">
        <v>44</v>
      </c>
      <c r="D764" s="18" t="s">
        <v>5</v>
      </c>
      <c r="E764" s="8" t="s">
        <v>120</v>
      </c>
      <c r="F764" s="8">
        <v>1724</v>
      </c>
      <c r="G764" s="8" t="s">
        <v>9</v>
      </c>
      <c r="H764" s="8" t="s">
        <v>42</v>
      </c>
      <c r="I764" s="8">
        <v>362</v>
      </c>
      <c r="J764" s="8">
        <v>12112302.800000001</v>
      </c>
      <c r="K764" s="67">
        <v>35</v>
      </c>
      <c r="O764" s="8">
        <v>6390</v>
      </c>
      <c r="P764" s="8">
        <v>1895.5090453834116</v>
      </c>
      <c r="Q764" s="8">
        <f t="shared" si="42"/>
        <v>5.4773082942097028E-3</v>
      </c>
      <c r="R764" s="8">
        <f t="shared" si="43"/>
        <v>1.0551255373173134</v>
      </c>
    </row>
    <row r="765" spans="1:18" x14ac:dyDescent="0.3">
      <c r="A765" s="18" t="s">
        <v>116</v>
      </c>
      <c r="B765" s="18" t="s">
        <v>119</v>
      </c>
      <c r="C765" s="8" t="s">
        <v>44</v>
      </c>
      <c r="D765" s="18" t="s">
        <v>5</v>
      </c>
      <c r="E765" s="8" t="s">
        <v>120</v>
      </c>
      <c r="F765" s="8">
        <v>1724</v>
      </c>
      <c r="G765" s="8" t="s">
        <v>9</v>
      </c>
      <c r="H765" s="8" t="s">
        <v>42</v>
      </c>
      <c r="I765" s="8">
        <v>234</v>
      </c>
      <c r="J765" s="8">
        <v>7829499.6000000006</v>
      </c>
      <c r="K765" s="67">
        <v>35</v>
      </c>
      <c r="O765" s="8">
        <v>3900</v>
      </c>
      <c r="P765" s="8">
        <v>2007.5640000000001</v>
      </c>
      <c r="Q765" s="8">
        <f t="shared" si="42"/>
        <v>8.9743589743589737E-3</v>
      </c>
      <c r="R765" s="8">
        <f t="shared" si="43"/>
        <v>0.99623224963189205</v>
      </c>
    </row>
    <row r="766" spans="1:18" x14ac:dyDescent="0.3">
      <c r="A766" s="18" t="s">
        <v>116</v>
      </c>
      <c r="B766" s="18" t="s">
        <v>119</v>
      </c>
      <c r="C766" s="8" t="s">
        <v>44</v>
      </c>
      <c r="D766" s="18" t="s">
        <v>5</v>
      </c>
      <c r="E766" s="8" t="s">
        <v>120</v>
      </c>
      <c r="F766" s="8">
        <v>1724</v>
      </c>
      <c r="G766" s="8" t="s">
        <v>9</v>
      </c>
      <c r="H766" s="8" t="s">
        <v>42</v>
      </c>
      <c r="I766" s="8">
        <v>5</v>
      </c>
      <c r="J766" s="8">
        <v>167297</v>
      </c>
      <c r="K766" s="67">
        <v>35</v>
      </c>
      <c r="O766" s="8">
        <v>2120</v>
      </c>
      <c r="P766" s="8">
        <v>78.913679245283021</v>
      </c>
      <c r="Q766" s="8">
        <f t="shared" si="42"/>
        <v>1.6509433962264151E-2</v>
      </c>
      <c r="R766" s="8">
        <f t="shared" si="43"/>
        <v>25.344148430635336</v>
      </c>
    </row>
    <row r="767" spans="1:18" x14ac:dyDescent="0.3">
      <c r="A767" s="18" t="s">
        <v>116</v>
      </c>
      <c r="B767" s="18" t="s">
        <v>119</v>
      </c>
      <c r="C767" s="8" t="s">
        <v>44</v>
      </c>
      <c r="D767" s="18" t="s">
        <v>5</v>
      </c>
      <c r="E767" s="8" t="s">
        <v>120</v>
      </c>
      <c r="F767" s="8">
        <v>1724</v>
      </c>
      <c r="G767" s="8" t="s">
        <v>9</v>
      </c>
      <c r="H767" s="8" t="s">
        <v>42</v>
      </c>
      <c r="I767" s="8">
        <v>106</v>
      </c>
      <c r="J767" s="8">
        <v>3546696.4000000004</v>
      </c>
      <c r="K767" s="67">
        <v>35</v>
      </c>
      <c r="O767" s="8">
        <v>6390</v>
      </c>
      <c r="P767" s="8">
        <v>555.03856025039124</v>
      </c>
      <c r="Q767" s="8">
        <f t="shared" si="42"/>
        <v>5.4773082942097028E-3</v>
      </c>
      <c r="R767" s="8">
        <f t="shared" si="43"/>
        <v>3.6033532500836549</v>
      </c>
    </row>
    <row r="768" spans="1:18" x14ac:dyDescent="0.3">
      <c r="A768" s="18" t="s">
        <v>116</v>
      </c>
      <c r="B768" s="18" t="s">
        <v>119</v>
      </c>
      <c r="C768" s="8" t="s">
        <v>44</v>
      </c>
      <c r="D768" s="18" t="s">
        <v>5</v>
      </c>
      <c r="E768" s="8" t="s">
        <v>120</v>
      </c>
      <c r="F768" s="8">
        <v>1724</v>
      </c>
      <c r="G768" s="8" t="s">
        <v>9</v>
      </c>
      <c r="H768" s="8" t="s">
        <v>42</v>
      </c>
      <c r="I768" s="8">
        <v>63</v>
      </c>
      <c r="J768" s="8">
        <v>2107942.2000000002</v>
      </c>
      <c r="K768" s="67">
        <v>35</v>
      </c>
      <c r="O768" s="8">
        <v>255</v>
      </c>
      <c r="P768" s="8">
        <v>8266.44</v>
      </c>
      <c r="Q768" s="8">
        <f t="shared" si="42"/>
        <v>0.13725490196078433</v>
      </c>
      <c r="R768" s="8">
        <f t="shared" si="43"/>
        <v>0.24194211776774521</v>
      </c>
    </row>
    <row r="769" spans="1:18" x14ac:dyDescent="0.3">
      <c r="A769" s="18" t="s">
        <v>116</v>
      </c>
      <c r="B769" s="18" t="s">
        <v>119</v>
      </c>
      <c r="C769" s="8" t="s">
        <v>44</v>
      </c>
      <c r="D769" s="18" t="s">
        <v>5</v>
      </c>
      <c r="E769" s="8" t="s">
        <v>120</v>
      </c>
      <c r="F769" s="8">
        <v>1724</v>
      </c>
      <c r="G769" s="8" t="s">
        <v>9</v>
      </c>
      <c r="H769" s="8" t="s">
        <v>42</v>
      </c>
      <c r="I769" s="8">
        <v>3</v>
      </c>
      <c r="J769" s="8">
        <v>100378.2</v>
      </c>
      <c r="K769" s="67">
        <v>35</v>
      </c>
      <c r="O769" s="8">
        <v>15</v>
      </c>
      <c r="P769" s="8">
        <v>6691.88</v>
      </c>
      <c r="Q769" s="8">
        <f t="shared" si="42"/>
        <v>2.3333333333333335</v>
      </c>
      <c r="R769" s="8">
        <f t="shared" si="43"/>
        <v>0.29886967488956767</v>
      </c>
    </row>
    <row r="770" spans="1:18" x14ac:dyDescent="0.3">
      <c r="A770" s="18" t="s">
        <v>116</v>
      </c>
      <c r="B770" s="18" t="s">
        <v>119</v>
      </c>
      <c r="C770" s="8" t="s">
        <v>44</v>
      </c>
      <c r="D770" s="18" t="s">
        <v>5</v>
      </c>
      <c r="E770" s="8" t="s">
        <v>120</v>
      </c>
      <c r="F770" s="8">
        <v>1724</v>
      </c>
      <c r="G770" s="8" t="s">
        <v>9</v>
      </c>
      <c r="H770" s="8" t="s">
        <v>42</v>
      </c>
      <c r="I770" s="8">
        <v>2</v>
      </c>
      <c r="J770" s="8">
        <v>66918.8</v>
      </c>
      <c r="K770" s="67">
        <v>35</v>
      </c>
      <c r="O770" s="8">
        <v>80</v>
      </c>
      <c r="P770" s="8">
        <v>836.48500000000001</v>
      </c>
      <c r="Q770" s="8">
        <f t="shared" si="42"/>
        <v>0.4375</v>
      </c>
      <c r="R770" s="8">
        <f t="shared" si="43"/>
        <v>2.3909573991165409</v>
      </c>
    </row>
    <row r="771" spans="1:18" x14ac:dyDescent="0.3">
      <c r="A771" s="18" t="s">
        <v>116</v>
      </c>
      <c r="B771" s="18" t="s">
        <v>119</v>
      </c>
      <c r="C771" s="8" t="s">
        <v>44</v>
      </c>
      <c r="D771" s="18" t="s">
        <v>5</v>
      </c>
      <c r="E771" s="8" t="s">
        <v>120</v>
      </c>
      <c r="F771" s="8">
        <v>1724</v>
      </c>
      <c r="G771" s="8" t="s">
        <v>9</v>
      </c>
      <c r="H771" s="8" t="s">
        <v>42</v>
      </c>
      <c r="I771" s="8">
        <v>22</v>
      </c>
      <c r="J771" s="8">
        <v>736106.8</v>
      </c>
      <c r="K771" s="67">
        <v>35</v>
      </c>
      <c r="O771" s="8">
        <v>880</v>
      </c>
      <c r="P771" s="8">
        <v>836.48500000000001</v>
      </c>
      <c r="Q771" s="8">
        <f t="shared" si="42"/>
        <v>3.9772727272727272E-2</v>
      </c>
      <c r="R771" s="8">
        <f t="shared" si="43"/>
        <v>2.3909573991165409</v>
      </c>
    </row>
    <row r="772" spans="1:18" x14ac:dyDescent="0.3">
      <c r="A772" s="18" t="s">
        <v>116</v>
      </c>
      <c r="B772" s="18" t="s">
        <v>119</v>
      </c>
      <c r="C772" s="8" t="s">
        <v>44</v>
      </c>
      <c r="D772" s="18" t="s">
        <v>5</v>
      </c>
      <c r="E772" s="8" t="s">
        <v>120</v>
      </c>
      <c r="F772" s="8">
        <v>1724</v>
      </c>
      <c r="G772" s="8" t="s">
        <v>9</v>
      </c>
      <c r="H772" s="8" t="s">
        <v>42</v>
      </c>
      <c r="I772" s="8">
        <v>56</v>
      </c>
      <c r="J772" s="8">
        <v>1873726.4000000001</v>
      </c>
      <c r="K772" s="67">
        <v>35</v>
      </c>
      <c r="O772" s="8">
        <v>2240</v>
      </c>
      <c r="P772" s="8">
        <v>836.48500000000001</v>
      </c>
      <c r="Q772" s="8">
        <f t="shared" si="42"/>
        <v>1.5625E-2</v>
      </c>
      <c r="R772" s="8">
        <f t="shared" si="43"/>
        <v>2.3909573991165409</v>
      </c>
    </row>
    <row r="773" spans="1:18" x14ac:dyDescent="0.3">
      <c r="A773" s="18" t="s">
        <v>116</v>
      </c>
      <c r="B773" s="18" t="s">
        <v>119</v>
      </c>
      <c r="C773" s="8" t="s">
        <v>44</v>
      </c>
      <c r="D773" s="18" t="s">
        <v>5</v>
      </c>
      <c r="E773" s="8" t="s">
        <v>120</v>
      </c>
      <c r="F773" s="8">
        <v>1724</v>
      </c>
      <c r="G773" s="8" t="s">
        <v>9</v>
      </c>
      <c r="H773" s="8" t="s">
        <v>42</v>
      </c>
      <c r="I773" s="8">
        <v>5</v>
      </c>
      <c r="J773" s="8">
        <v>167297</v>
      </c>
      <c r="K773" s="67">
        <v>35</v>
      </c>
      <c r="O773" s="8">
        <v>200</v>
      </c>
      <c r="P773" s="8">
        <v>836.48500000000001</v>
      </c>
      <c r="Q773" s="8">
        <f t="shared" si="42"/>
        <v>0.17499999999999999</v>
      </c>
      <c r="R773" s="8">
        <f t="shared" si="43"/>
        <v>2.3909573991165414</v>
      </c>
    </row>
    <row r="774" spans="1:18" x14ac:dyDescent="0.3">
      <c r="A774" s="18" t="s">
        <v>116</v>
      </c>
      <c r="B774" s="18" t="s">
        <v>119</v>
      </c>
      <c r="C774" s="8" t="s">
        <v>44</v>
      </c>
      <c r="D774" s="18" t="s">
        <v>5</v>
      </c>
      <c r="E774" s="8" t="s">
        <v>120</v>
      </c>
      <c r="F774" s="8">
        <v>1724</v>
      </c>
      <c r="G774" s="8" t="s">
        <v>9</v>
      </c>
      <c r="H774" s="8" t="s">
        <v>42</v>
      </c>
      <c r="I774" s="8">
        <v>5</v>
      </c>
      <c r="J774" s="8">
        <v>167297</v>
      </c>
      <c r="K774" s="67">
        <v>35</v>
      </c>
      <c r="O774" s="8">
        <v>200</v>
      </c>
      <c r="P774" s="8">
        <v>836.48500000000001</v>
      </c>
      <c r="Q774" s="8">
        <f t="shared" si="42"/>
        <v>0.17499999999999999</v>
      </c>
      <c r="R774" s="8">
        <f t="shared" si="43"/>
        <v>2.3909573991165414</v>
      </c>
    </row>
    <row r="775" spans="1:18" x14ac:dyDescent="0.3">
      <c r="A775" s="18" t="s">
        <v>116</v>
      </c>
      <c r="B775" s="18" t="s">
        <v>119</v>
      </c>
      <c r="C775" s="8" t="s">
        <v>44</v>
      </c>
      <c r="D775" s="18" t="s">
        <v>5</v>
      </c>
      <c r="E775" s="8" t="s">
        <v>120</v>
      </c>
      <c r="F775" s="8">
        <v>1724</v>
      </c>
      <c r="G775" s="8" t="s">
        <v>9</v>
      </c>
      <c r="H775" s="8" t="s">
        <v>42</v>
      </c>
      <c r="I775" s="8">
        <v>10</v>
      </c>
      <c r="J775" s="8">
        <v>334594</v>
      </c>
      <c r="K775" s="67">
        <v>35</v>
      </c>
      <c r="O775" s="8">
        <v>400</v>
      </c>
      <c r="P775" s="8">
        <v>836.48500000000001</v>
      </c>
      <c r="Q775" s="8">
        <f t="shared" si="42"/>
        <v>8.7499999999999994E-2</v>
      </c>
      <c r="R775" s="8">
        <f t="shared" si="43"/>
        <v>2.3909573991165414</v>
      </c>
    </row>
    <row r="776" spans="1:18" x14ac:dyDescent="0.3">
      <c r="A776" s="18" t="s">
        <v>116</v>
      </c>
      <c r="B776" s="18" t="s">
        <v>119</v>
      </c>
      <c r="C776" s="8" t="s">
        <v>44</v>
      </c>
      <c r="D776" s="18" t="s">
        <v>5</v>
      </c>
      <c r="E776" s="8" t="s">
        <v>120</v>
      </c>
      <c r="F776" s="8">
        <v>1724</v>
      </c>
      <c r="G776" s="8" t="s">
        <v>9</v>
      </c>
      <c r="H776" s="8" t="s">
        <v>42</v>
      </c>
      <c r="I776" s="8">
        <v>22</v>
      </c>
      <c r="J776" s="8">
        <v>736106.8</v>
      </c>
      <c r="K776" s="67">
        <v>35</v>
      </c>
      <c r="O776" s="8">
        <v>280</v>
      </c>
      <c r="P776" s="8">
        <v>2628.9528571428573</v>
      </c>
      <c r="Q776" s="8">
        <f t="shared" si="42"/>
        <v>0.125</v>
      </c>
      <c r="R776" s="8">
        <f t="shared" si="43"/>
        <v>0.76075917244617219</v>
      </c>
    </row>
    <row r="777" spans="1:18" x14ac:dyDescent="0.3">
      <c r="A777" s="18" t="s">
        <v>116</v>
      </c>
      <c r="B777" s="18" t="s">
        <v>119</v>
      </c>
      <c r="C777" s="8" t="s">
        <v>44</v>
      </c>
      <c r="D777" s="18" t="s">
        <v>5</v>
      </c>
      <c r="E777" s="8" t="s">
        <v>120</v>
      </c>
      <c r="F777" s="8">
        <v>1724</v>
      </c>
      <c r="G777" s="8" t="s">
        <v>9</v>
      </c>
      <c r="H777" s="8" t="s">
        <v>42</v>
      </c>
      <c r="I777" s="8">
        <v>44</v>
      </c>
      <c r="J777" s="8">
        <v>1472213.6</v>
      </c>
      <c r="K777" s="67">
        <v>35</v>
      </c>
      <c r="O777" s="8">
        <v>1760</v>
      </c>
      <c r="P777" s="8">
        <v>836.48500000000001</v>
      </c>
      <c r="Q777" s="8">
        <f t="shared" si="42"/>
        <v>1.9886363636363636E-2</v>
      </c>
      <c r="R777" s="8">
        <f t="shared" si="43"/>
        <v>2.3909573991165409</v>
      </c>
    </row>
    <row r="778" spans="1:18" x14ac:dyDescent="0.3">
      <c r="A778" s="18" t="s">
        <v>116</v>
      </c>
      <c r="B778" s="18" t="s">
        <v>119</v>
      </c>
      <c r="C778" s="8" t="s">
        <v>44</v>
      </c>
      <c r="D778" s="18" t="s">
        <v>5</v>
      </c>
      <c r="E778" s="8" t="s">
        <v>120</v>
      </c>
      <c r="F778" s="8">
        <v>1724</v>
      </c>
      <c r="G778" s="8" t="s">
        <v>9</v>
      </c>
      <c r="H778" s="8" t="s">
        <v>42</v>
      </c>
      <c r="I778" s="8">
        <v>434</v>
      </c>
      <c r="J778" s="8">
        <v>14521379.6</v>
      </c>
      <c r="K778" s="67">
        <v>35</v>
      </c>
      <c r="O778" s="8">
        <v>17360</v>
      </c>
      <c r="P778" s="8">
        <v>836.48500000000001</v>
      </c>
      <c r="Q778" s="8">
        <f t="shared" si="42"/>
        <v>2.0161290322580645E-3</v>
      </c>
      <c r="R778" s="8">
        <f t="shared" si="43"/>
        <v>2.3909573991165414</v>
      </c>
    </row>
    <row r="779" spans="1:18" x14ac:dyDescent="0.3">
      <c r="A779" s="18" t="s">
        <v>116</v>
      </c>
      <c r="B779" s="18" t="s">
        <v>119</v>
      </c>
      <c r="C779" s="8" t="s">
        <v>44</v>
      </c>
      <c r="D779" s="18" t="s">
        <v>5</v>
      </c>
      <c r="E779" s="8" t="s">
        <v>120</v>
      </c>
      <c r="F779" s="8">
        <v>1724</v>
      </c>
      <c r="G779" s="8" t="s">
        <v>9</v>
      </c>
      <c r="H779" s="8" t="s">
        <v>42</v>
      </c>
      <c r="I779" s="8">
        <v>10</v>
      </c>
      <c r="J779" s="8">
        <v>334594</v>
      </c>
      <c r="K779" s="67">
        <v>35</v>
      </c>
      <c r="O779" s="8">
        <v>600</v>
      </c>
      <c r="P779" s="8">
        <v>557.65666666666664</v>
      </c>
      <c r="Q779" s="8">
        <f t="shared" si="42"/>
        <v>5.8333333333333334E-2</v>
      </c>
      <c r="R779" s="8">
        <f t="shared" si="43"/>
        <v>3.5864360986748118</v>
      </c>
    </row>
    <row r="780" spans="1:18" x14ac:dyDescent="0.3">
      <c r="A780" s="18" t="s">
        <v>116</v>
      </c>
      <c r="B780" s="18" t="s">
        <v>119</v>
      </c>
      <c r="C780" s="8" t="s">
        <v>44</v>
      </c>
      <c r="D780" s="18" t="s">
        <v>5</v>
      </c>
      <c r="E780" s="8" t="s">
        <v>120</v>
      </c>
      <c r="F780" s="8">
        <v>1724</v>
      </c>
      <c r="G780" s="8" t="s">
        <v>9</v>
      </c>
      <c r="H780" s="8" t="s">
        <v>42</v>
      </c>
      <c r="I780" s="8">
        <v>2</v>
      </c>
      <c r="J780" s="8">
        <v>66918.8</v>
      </c>
      <c r="K780" s="67">
        <v>35</v>
      </c>
      <c r="O780" s="8">
        <v>120</v>
      </c>
      <c r="P780" s="8">
        <v>557.65666666666664</v>
      </c>
      <c r="Q780" s="8">
        <f t="shared" si="42"/>
        <v>0.29166666666666669</v>
      </c>
      <c r="R780" s="8">
        <f t="shared" si="43"/>
        <v>3.5864360986748114</v>
      </c>
    </row>
    <row r="781" spans="1:18" x14ac:dyDescent="0.3">
      <c r="A781" s="18" t="s">
        <v>116</v>
      </c>
      <c r="B781" s="18" t="s">
        <v>119</v>
      </c>
      <c r="C781" s="8" t="s">
        <v>44</v>
      </c>
      <c r="D781" s="18" t="s">
        <v>5</v>
      </c>
      <c r="E781" s="8" t="s">
        <v>120</v>
      </c>
      <c r="F781" s="8">
        <v>1724</v>
      </c>
      <c r="G781" s="8" t="s">
        <v>9</v>
      </c>
      <c r="H781" s="8" t="s">
        <v>42</v>
      </c>
      <c r="I781" s="8">
        <v>44</v>
      </c>
      <c r="J781" s="8">
        <v>1472213.6</v>
      </c>
      <c r="K781" s="67">
        <v>35</v>
      </c>
      <c r="O781" s="8">
        <v>2640</v>
      </c>
      <c r="P781" s="8">
        <v>557.65666666666675</v>
      </c>
      <c r="Q781" s="8">
        <f t="shared" si="42"/>
        <v>1.3257575757575758E-2</v>
      </c>
      <c r="R781" s="8">
        <f t="shared" si="43"/>
        <v>3.5864360986748114</v>
      </c>
    </row>
    <row r="782" spans="1:18" x14ac:dyDescent="0.3">
      <c r="A782" s="18" t="s">
        <v>116</v>
      </c>
      <c r="B782" s="18" t="s">
        <v>119</v>
      </c>
      <c r="C782" s="8" t="s">
        <v>44</v>
      </c>
      <c r="D782" s="18" t="s">
        <v>5</v>
      </c>
      <c r="E782" s="8" t="s">
        <v>120</v>
      </c>
      <c r="F782" s="8">
        <v>1724</v>
      </c>
      <c r="G782" s="8" t="s">
        <v>9</v>
      </c>
      <c r="H782" s="8" t="s">
        <v>42</v>
      </c>
      <c r="I782" s="8">
        <v>3</v>
      </c>
      <c r="J782" s="8">
        <v>100378.2</v>
      </c>
      <c r="K782" s="67">
        <v>35</v>
      </c>
      <c r="O782" s="8">
        <v>180</v>
      </c>
      <c r="P782" s="8">
        <v>557.65666666666664</v>
      </c>
      <c r="Q782" s="8">
        <f t="shared" si="42"/>
        <v>0.19444444444444445</v>
      </c>
      <c r="R782" s="8">
        <f t="shared" si="43"/>
        <v>3.5864360986748118</v>
      </c>
    </row>
    <row r="783" spans="1:18" x14ac:dyDescent="0.3">
      <c r="A783" s="18" t="s">
        <v>116</v>
      </c>
      <c r="B783" s="18" t="s">
        <v>119</v>
      </c>
      <c r="C783" s="8" t="s">
        <v>44</v>
      </c>
      <c r="D783" s="18" t="s">
        <v>5</v>
      </c>
      <c r="E783" s="8" t="s">
        <v>120</v>
      </c>
      <c r="F783" s="8">
        <v>1724</v>
      </c>
      <c r="G783" s="8" t="s">
        <v>9</v>
      </c>
      <c r="H783" s="8" t="s">
        <v>42</v>
      </c>
      <c r="I783" s="8">
        <v>133</v>
      </c>
      <c r="J783" s="8">
        <v>4450100.2</v>
      </c>
      <c r="K783" s="67">
        <v>35</v>
      </c>
      <c r="O783" s="8">
        <v>300</v>
      </c>
      <c r="P783" s="8">
        <v>14833.667333333335</v>
      </c>
      <c r="Q783" s="8">
        <f t="shared" si="42"/>
        <v>0.11666666666666667</v>
      </c>
      <c r="R783" s="8">
        <f t="shared" si="43"/>
        <v>0.13482842476221096</v>
      </c>
    </row>
    <row r="784" spans="1:18" x14ac:dyDescent="0.3">
      <c r="A784" s="18" t="s">
        <v>116</v>
      </c>
      <c r="B784" s="18" t="s">
        <v>119</v>
      </c>
      <c r="C784" s="8" t="s">
        <v>44</v>
      </c>
      <c r="D784" s="18" t="s">
        <v>5</v>
      </c>
      <c r="E784" s="8" t="s">
        <v>120</v>
      </c>
      <c r="F784" s="8">
        <v>1724</v>
      </c>
      <c r="G784" s="8" t="s">
        <v>9</v>
      </c>
      <c r="H784" s="8" t="s">
        <v>42</v>
      </c>
      <c r="I784" s="8">
        <v>42</v>
      </c>
      <c r="J784" s="8">
        <v>1405294.8</v>
      </c>
      <c r="K784" s="67">
        <v>35</v>
      </c>
      <c r="O784" s="8">
        <v>2520</v>
      </c>
      <c r="P784" s="8">
        <v>557.65666666666664</v>
      </c>
      <c r="Q784" s="8">
        <f t="shared" si="42"/>
        <v>1.3888888888888888E-2</v>
      </c>
      <c r="R784" s="8">
        <f t="shared" si="43"/>
        <v>3.5864360986748118</v>
      </c>
    </row>
    <row r="785" spans="1:18" x14ac:dyDescent="0.3">
      <c r="A785" s="18" t="s">
        <v>116</v>
      </c>
      <c r="B785" s="18" t="s">
        <v>119</v>
      </c>
      <c r="C785" s="8" t="s">
        <v>44</v>
      </c>
      <c r="D785" s="18" t="s">
        <v>5</v>
      </c>
      <c r="E785" s="8" t="s">
        <v>120</v>
      </c>
      <c r="F785" s="8">
        <v>1724</v>
      </c>
      <c r="G785" s="8" t="s">
        <v>9</v>
      </c>
      <c r="H785" s="8" t="s">
        <v>42</v>
      </c>
      <c r="I785" s="8">
        <v>6</v>
      </c>
      <c r="J785" s="8">
        <v>200756.4</v>
      </c>
      <c r="K785" s="67">
        <v>35</v>
      </c>
      <c r="O785" s="8">
        <v>360</v>
      </c>
      <c r="P785" s="8">
        <v>557.65666666666664</v>
      </c>
      <c r="Q785" s="8">
        <f t="shared" si="42"/>
        <v>9.7222222222222224E-2</v>
      </c>
      <c r="R785" s="8">
        <f t="shared" si="43"/>
        <v>3.5864360986748118</v>
      </c>
    </row>
    <row r="786" spans="1:18" x14ac:dyDescent="0.3">
      <c r="A786" s="18" t="s">
        <v>116</v>
      </c>
      <c r="B786" s="18" t="s">
        <v>119</v>
      </c>
      <c r="C786" s="8" t="s">
        <v>44</v>
      </c>
      <c r="D786" s="18" t="s">
        <v>5</v>
      </c>
      <c r="E786" s="8" t="s">
        <v>120</v>
      </c>
      <c r="F786" s="8">
        <v>1724</v>
      </c>
      <c r="G786" s="8" t="s">
        <v>9</v>
      </c>
      <c r="H786" s="8" t="s">
        <v>42</v>
      </c>
      <c r="I786" s="8">
        <v>33</v>
      </c>
      <c r="J786" s="8">
        <v>1104160.2</v>
      </c>
      <c r="K786" s="67">
        <v>35</v>
      </c>
      <c r="O786" s="8">
        <v>1980</v>
      </c>
      <c r="P786" s="8">
        <v>557.65666666666664</v>
      </c>
      <c r="Q786" s="8">
        <f t="shared" si="42"/>
        <v>1.7676767676767676E-2</v>
      </c>
      <c r="R786" s="8">
        <f t="shared" si="43"/>
        <v>3.5864360986748118</v>
      </c>
    </row>
    <row r="787" spans="1:18" x14ac:dyDescent="0.3">
      <c r="A787" s="18" t="s">
        <v>116</v>
      </c>
      <c r="B787" s="18" t="s">
        <v>119</v>
      </c>
      <c r="C787" s="8" t="s">
        <v>44</v>
      </c>
      <c r="D787" s="18" t="s">
        <v>5</v>
      </c>
      <c r="E787" s="8" t="s">
        <v>120</v>
      </c>
      <c r="F787" s="8">
        <v>1724</v>
      </c>
      <c r="G787" s="8" t="s">
        <v>9</v>
      </c>
      <c r="H787" s="8" t="s">
        <v>42</v>
      </c>
      <c r="I787" s="8">
        <v>36</v>
      </c>
      <c r="J787" s="8">
        <v>1204538.3999999999</v>
      </c>
      <c r="K787" s="67">
        <v>35</v>
      </c>
      <c r="O787" s="8">
        <v>2205</v>
      </c>
      <c r="P787" s="8">
        <v>546.27591836734689</v>
      </c>
      <c r="Q787" s="8">
        <f t="shared" si="42"/>
        <v>1.5873015873015872E-2</v>
      </c>
      <c r="R787" s="8">
        <f t="shared" si="43"/>
        <v>3.6611535173972038</v>
      </c>
    </row>
    <row r="788" spans="1:18" x14ac:dyDescent="0.3">
      <c r="A788" s="18" t="s">
        <v>116</v>
      </c>
      <c r="B788" s="18" t="s">
        <v>119</v>
      </c>
      <c r="C788" s="8" t="s">
        <v>44</v>
      </c>
      <c r="D788" s="18" t="s">
        <v>5</v>
      </c>
      <c r="E788" s="8" t="s">
        <v>120</v>
      </c>
      <c r="F788" s="8">
        <v>1724</v>
      </c>
      <c r="G788" s="8" t="s">
        <v>9</v>
      </c>
      <c r="H788" s="8" t="s">
        <v>42</v>
      </c>
      <c r="I788" s="8">
        <v>4</v>
      </c>
      <c r="J788" s="8">
        <v>133837.6</v>
      </c>
      <c r="K788" s="67">
        <v>35</v>
      </c>
      <c r="O788" s="8">
        <v>240</v>
      </c>
      <c r="P788" s="8">
        <v>557.65666666666664</v>
      </c>
      <c r="Q788" s="8">
        <f t="shared" si="42"/>
        <v>0.14583333333333334</v>
      </c>
      <c r="R788" s="8">
        <f t="shared" si="43"/>
        <v>3.5864360986748114</v>
      </c>
    </row>
    <row r="789" spans="1:18" x14ac:dyDescent="0.3">
      <c r="A789" s="18" t="s">
        <v>116</v>
      </c>
      <c r="B789" s="18" t="s">
        <v>119</v>
      </c>
      <c r="C789" s="8" t="s">
        <v>44</v>
      </c>
      <c r="D789" s="18" t="s">
        <v>5</v>
      </c>
      <c r="E789" s="8" t="s">
        <v>120</v>
      </c>
      <c r="F789" s="8">
        <v>1724</v>
      </c>
      <c r="G789" s="8" t="s">
        <v>9</v>
      </c>
      <c r="H789" s="8" t="s">
        <v>42</v>
      </c>
      <c r="I789" s="8">
        <v>241</v>
      </c>
      <c r="J789" s="8">
        <v>8063715.4000000004</v>
      </c>
      <c r="K789" s="67">
        <v>35</v>
      </c>
      <c r="O789" s="8">
        <v>14460</v>
      </c>
      <c r="P789" s="8">
        <v>557.65666666666664</v>
      </c>
      <c r="Q789" s="8">
        <f t="shared" si="42"/>
        <v>2.4204702627939143E-3</v>
      </c>
      <c r="R789" s="8">
        <f t="shared" si="43"/>
        <v>3.5864360986748114</v>
      </c>
    </row>
    <row r="790" spans="1:18" x14ac:dyDescent="0.3">
      <c r="A790" s="18" t="s">
        <v>116</v>
      </c>
      <c r="B790" s="18" t="s">
        <v>119</v>
      </c>
      <c r="C790" s="8" t="s">
        <v>44</v>
      </c>
      <c r="D790" s="18" t="s">
        <v>5</v>
      </c>
      <c r="E790" s="8" t="s">
        <v>120</v>
      </c>
      <c r="F790" s="8">
        <v>1724</v>
      </c>
      <c r="G790" s="8" t="s">
        <v>9</v>
      </c>
      <c r="H790" s="8" t="s">
        <v>42</v>
      </c>
      <c r="I790" s="8">
        <v>23</v>
      </c>
      <c r="J790" s="8">
        <v>769566.20000000007</v>
      </c>
      <c r="K790" s="67">
        <v>35</v>
      </c>
      <c r="O790" s="8">
        <v>1380</v>
      </c>
      <c r="P790" s="8">
        <v>557.65666666666675</v>
      </c>
      <c r="Q790" s="8">
        <f t="shared" ref="Q790:Q853" si="44">SUM(K790/O790)</f>
        <v>2.5362318840579712E-2</v>
      </c>
      <c r="R790" s="8">
        <f t="shared" ref="R790:R853" si="45">SUM(O790/J790)*2000</f>
        <v>3.5864360986748114</v>
      </c>
    </row>
    <row r="791" spans="1:18" x14ac:dyDescent="0.3">
      <c r="A791" s="18" t="s">
        <v>116</v>
      </c>
      <c r="B791" s="18" t="s">
        <v>119</v>
      </c>
      <c r="C791" s="8" t="s">
        <v>44</v>
      </c>
      <c r="D791" s="18" t="s">
        <v>5</v>
      </c>
      <c r="E791" s="8" t="s">
        <v>120</v>
      </c>
      <c r="F791" s="8">
        <v>1724</v>
      </c>
      <c r="G791" s="8" t="s">
        <v>9</v>
      </c>
      <c r="H791" s="8" t="s">
        <v>42</v>
      </c>
      <c r="I791" s="8">
        <v>49</v>
      </c>
      <c r="J791" s="8">
        <v>1639510.6</v>
      </c>
      <c r="K791" s="67">
        <v>35</v>
      </c>
      <c r="O791" s="8">
        <v>2940</v>
      </c>
      <c r="P791" s="8">
        <v>557.65666666666675</v>
      </c>
      <c r="Q791" s="8">
        <f t="shared" si="44"/>
        <v>1.1904761904761904E-2</v>
      </c>
      <c r="R791" s="8">
        <f t="shared" si="45"/>
        <v>3.5864360986748114</v>
      </c>
    </row>
    <row r="792" spans="1:18" x14ac:dyDescent="0.3">
      <c r="A792" s="18" t="s">
        <v>116</v>
      </c>
      <c r="B792" s="18" t="s">
        <v>119</v>
      </c>
      <c r="C792" s="8" t="s">
        <v>49</v>
      </c>
      <c r="D792" s="18" t="s">
        <v>101</v>
      </c>
      <c r="E792" s="8" t="s">
        <v>48</v>
      </c>
      <c r="F792" s="8">
        <v>1725</v>
      </c>
      <c r="G792" s="8" t="s">
        <v>9</v>
      </c>
      <c r="H792" s="8" t="s">
        <v>42</v>
      </c>
      <c r="I792" s="8">
        <v>5</v>
      </c>
      <c r="J792" s="8">
        <v>167297</v>
      </c>
      <c r="K792" s="67">
        <v>35</v>
      </c>
      <c r="O792" s="8">
        <v>120</v>
      </c>
      <c r="P792" s="8">
        <v>1394.1416666666667</v>
      </c>
      <c r="Q792" s="8">
        <f t="shared" si="44"/>
        <v>0.29166666666666669</v>
      </c>
      <c r="R792" s="8">
        <f t="shared" si="45"/>
        <v>1.4345744394699247</v>
      </c>
    </row>
    <row r="793" spans="1:18" x14ac:dyDescent="0.3">
      <c r="A793" s="18" t="s">
        <v>116</v>
      </c>
      <c r="B793" s="18" t="s">
        <v>119</v>
      </c>
      <c r="C793" s="8" t="s">
        <v>49</v>
      </c>
      <c r="D793" s="18" t="s">
        <v>101</v>
      </c>
      <c r="E793" s="8" t="s">
        <v>48</v>
      </c>
      <c r="F793" s="8">
        <v>1725</v>
      </c>
      <c r="G793" s="8" t="s">
        <v>9</v>
      </c>
      <c r="H793" s="8" t="s">
        <v>42</v>
      </c>
      <c r="I793" s="8">
        <v>14</v>
      </c>
      <c r="J793" s="8">
        <v>468431.60000000003</v>
      </c>
      <c r="K793" s="67">
        <v>35</v>
      </c>
      <c r="O793" s="8">
        <v>480</v>
      </c>
      <c r="P793" s="8">
        <v>975.8991666666667</v>
      </c>
      <c r="Q793" s="8">
        <f t="shared" si="44"/>
        <v>7.2916666666666671E-2</v>
      </c>
      <c r="R793" s="8">
        <f t="shared" si="45"/>
        <v>2.049392056385607</v>
      </c>
    </row>
    <row r="794" spans="1:18" x14ac:dyDescent="0.3">
      <c r="A794" s="18" t="s">
        <v>116</v>
      </c>
      <c r="B794" s="18" t="s">
        <v>119</v>
      </c>
      <c r="C794" s="8" t="s">
        <v>49</v>
      </c>
      <c r="D794" s="18" t="s">
        <v>101</v>
      </c>
      <c r="E794" s="8" t="s">
        <v>48</v>
      </c>
      <c r="F794" s="8">
        <v>1725</v>
      </c>
      <c r="G794" s="8" t="s">
        <v>9</v>
      </c>
      <c r="H794" s="8" t="s">
        <v>42</v>
      </c>
      <c r="I794" s="8">
        <v>5</v>
      </c>
      <c r="J794" s="8">
        <v>167297</v>
      </c>
      <c r="K794" s="67">
        <v>35</v>
      </c>
      <c r="O794" s="8">
        <v>120</v>
      </c>
      <c r="P794" s="8">
        <v>1394.1416666666667</v>
      </c>
      <c r="Q794" s="8">
        <f t="shared" si="44"/>
        <v>0.29166666666666669</v>
      </c>
      <c r="R794" s="8">
        <f t="shared" si="45"/>
        <v>1.4345744394699247</v>
      </c>
    </row>
    <row r="795" spans="1:18" x14ac:dyDescent="0.3">
      <c r="A795" s="18" t="s">
        <v>116</v>
      </c>
      <c r="B795" s="18" t="s">
        <v>119</v>
      </c>
      <c r="C795" s="8" t="s">
        <v>49</v>
      </c>
      <c r="D795" s="18" t="s">
        <v>101</v>
      </c>
      <c r="E795" s="8" t="s">
        <v>48</v>
      </c>
      <c r="F795" s="8">
        <v>1725</v>
      </c>
      <c r="G795" s="8" t="s">
        <v>9</v>
      </c>
      <c r="H795" s="8" t="s">
        <v>42</v>
      </c>
      <c r="I795" s="8">
        <v>2</v>
      </c>
      <c r="J795" s="8">
        <v>66918.8</v>
      </c>
      <c r="K795" s="67">
        <v>35</v>
      </c>
      <c r="O795" s="8">
        <v>60</v>
      </c>
      <c r="P795" s="8">
        <v>1115.3133333333333</v>
      </c>
      <c r="Q795" s="8">
        <f t="shared" si="44"/>
        <v>0.58333333333333337</v>
      </c>
      <c r="R795" s="8">
        <f t="shared" si="45"/>
        <v>1.7932180493374057</v>
      </c>
    </row>
    <row r="796" spans="1:18" x14ac:dyDescent="0.3">
      <c r="A796" s="18" t="s">
        <v>116</v>
      </c>
      <c r="B796" s="18" t="s">
        <v>119</v>
      </c>
      <c r="C796" s="8" t="s">
        <v>49</v>
      </c>
      <c r="D796" s="18" t="s">
        <v>101</v>
      </c>
      <c r="E796" s="8" t="s">
        <v>48</v>
      </c>
      <c r="F796" s="8">
        <v>1725</v>
      </c>
      <c r="G796" s="8" t="s">
        <v>9</v>
      </c>
      <c r="H796" s="8" t="s">
        <v>42</v>
      </c>
      <c r="I796" s="8">
        <v>13</v>
      </c>
      <c r="J796" s="8">
        <v>434972.2</v>
      </c>
      <c r="K796" s="67">
        <v>35</v>
      </c>
      <c r="O796" s="8">
        <v>300</v>
      </c>
      <c r="P796" s="8">
        <v>1449.9073333333333</v>
      </c>
      <c r="Q796" s="8">
        <f t="shared" si="44"/>
        <v>0.11666666666666667</v>
      </c>
      <c r="R796" s="8">
        <f t="shared" si="45"/>
        <v>1.3793984994903121</v>
      </c>
    </row>
    <row r="797" spans="1:18" x14ac:dyDescent="0.3">
      <c r="A797" s="18" t="s">
        <v>116</v>
      </c>
      <c r="B797" s="18" t="s">
        <v>119</v>
      </c>
      <c r="C797" s="8" t="s">
        <v>49</v>
      </c>
      <c r="D797" s="18" t="s">
        <v>101</v>
      </c>
      <c r="E797" s="8" t="s">
        <v>48</v>
      </c>
      <c r="F797" s="8">
        <v>1725</v>
      </c>
      <c r="G797" s="8" t="s">
        <v>9</v>
      </c>
      <c r="H797" s="8" t="s">
        <v>42</v>
      </c>
      <c r="I797" s="8">
        <v>4</v>
      </c>
      <c r="J797" s="8">
        <v>133837.6</v>
      </c>
      <c r="K797" s="67">
        <v>35</v>
      </c>
      <c r="O797" s="8">
        <v>60</v>
      </c>
      <c r="P797" s="8">
        <v>2230.6266666666666</v>
      </c>
      <c r="Q797" s="8">
        <f t="shared" si="44"/>
        <v>0.58333333333333337</v>
      </c>
      <c r="R797" s="8">
        <f t="shared" si="45"/>
        <v>0.89660902466870285</v>
      </c>
    </row>
    <row r="798" spans="1:18" x14ac:dyDescent="0.3">
      <c r="A798" s="18" t="s">
        <v>116</v>
      </c>
      <c r="B798" s="18" t="s">
        <v>119</v>
      </c>
      <c r="C798" s="8" t="s">
        <v>49</v>
      </c>
      <c r="D798" s="18" t="s">
        <v>101</v>
      </c>
      <c r="E798" s="8" t="s">
        <v>48</v>
      </c>
      <c r="F798" s="8">
        <v>1725</v>
      </c>
      <c r="G798" s="8" t="s">
        <v>9</v>
      </c>
      <c r="H798" s="8" t="s">
        <v>42</v>
      </c>
      <c r="I798" s="8">
        <v>4</v>
      </c>
      <c r="J798" s="8">
        <v>133837.6</v>
      </c>
      <c r="K798" s="67">
        <v>35</v>
      </c>
      <c r="O798" s="8">
        <v>120</v>
      </c>
      <c r="P798" s="8">
        <v>1115.3133333333333</v>
      </c>
      <c r="Q798" s="8">
        <f t="shared" si="44"/>
        <v>0.29166666666666669</v>
      </c>
      <c r="R798" s="8">
        <f t="shared" si="45"/>
        <v>1.7932180493374057</v>
      </c>
    </row>
    <row r="799" spans="1:18" x14ac:dyDescent="0.3">
      <c r="A799" s="18" t="s">
        <v>116</v>
      </c>
      <c r="B799" s="18" t="s">
        <v>119</v>
      </c>
      <c r="C799" s="8" t="s">
        <v>49</v>
      </c>
      <c r="D799" s="18" t="s">
        <v>101</v>
      </c>
      <c r="E799" s="8" t="s">
        <v>48</v>
      </c>
      <c r="F799" s="8">
        <v>1725</v>
      </c>
      <c r="G799" s="8" t="s">
        <v>9</v>
      </c>
      <c r="H799" s="8" t="s">
        <v>42</v>
      </c>
      <c r="I799" s="8">
        <v>18</v>
      </c>
      <c r="J799" s="8">
        <v>602269.19999999995</v>
      </c>
      <c r="K799" s="67">
        <v>35</v>
      </c>
      <c r="O799" s="8">
        <v>540</v>
      </c>
      <c r="P799" s="8">
        <v>1115.3133333333333</v>
      </c>
      <c r="Q799" s="8">
        <f t="shared" si="44"/>
        <v>6.4814814814814811E-2</v>
      </c>
      <c r="R799" s="8">
        <f t="shared" si="45"/>
        <v>1.7932180493374059</v>
      </c>
    </row>
    <row r="800" spans="1:18" x14ac:dyDescent="0.3">
      <c r="A800" s="18" t="s">
        <v>116</v>
      </c>
      <c r="B800" s="18" t="s">
        <v>119</v>
      </c>
      <c r="C800" s="8" t="s">
        <v>47</v>
      </c>
      <c r="D800" s="18" t="s">
        <v>101</v>
      </c>
      <c r="E800" s="8" t="s">
        <v>48</v>
      </c>
      <c r="F800" s="8">
        <v>1686</v>
      </c>
      <c r="G800" s="8" t="s">
        <v>6</v>
      </c>
      <c r="H800" s="8" t="s">
        <v>95</v>
      </c>
      <c r="I800" s="8">
        <v>11042</v>
      </c>
      <c r="J800" s="16">
        <v>18097175.48</v>
      </c>
      <c r="K800" s="66">
        <v>0.45400000000000001</v>
      </c>
      <c r="O800" s="8">
        <v>7320</v>
      </c>
      <c r="P800" s="8">
        <v>2472.2917322404373</v>
      </c>
      <c r="Q800" s="8">
        <f t="shared" si="44"/>
        <v>6.2021857923497267E-5</v>
      </c>
      <c r="R800" s="8">
        <f t="shared" si="45"/>
        <v>0.80896601882317598</v>
      </c>
    </row>
    <row r="801" spans="1:18" x14ac:dyDescent="0.3">
      <c r="A801" s="18" t="s">
        <v>116</v>
      </c>
      <c r="B801" s="18" t="s">
        <v>119</v>
      </c>
      <c r="C801" s="8" t="s">
        <v>47</v>
      </c>
      <c r="D801" s="18" t="s">
        <v>101</v>
      </c>
      <c r="E801" s="8" t="s">
        <v>48</v>
      </c>
      <c r="F801" s="8">
        <v>1686</v>
      </c>
      <c r="G801" s="8" t="s">
        <v>6</v>
      </c>
      <c r="H801" s="8" t="s">
        <v>95</v>
      </c>
      <c r="I801" s="8">
        <v>5038</v>
      </c>
      <c r="J801" s="16">
        <v>8256979.7199999997</v>
      </c>
      <c r="K801" s="66">
        <v>0.45400000000000001</v>
      </c>
      <c r="O801" s="8">
        <v>3720</v>
      </c>
      <c r="P801" s="8">
        <v>2219.6182043010754</v>
      </c>
      <c r="Q801" s="8">
        <f t="shared" si="44"/>
        <v>1.2204301075268818E-4</v>
      </c>
      <c r="R801" s="8">
        <f t="shared" si="45"/>
        <v>0.90105586452863418</v>
      </c>
    </row>
    <row r="802" spans="1:18" x14ac:dyDescent="0.3">
      <c r="A802" s="18" t="s">
        <v>116</v>
      </c>
      <c r="B802" s="18" t="s">
        <v>119</v>
      </c>
      <c r="C802" s="8" t="s">
        <v>47</v>
      </c>
      <c r="D802" s="18" t="s">
        <v>101</v>
      </c>
      <c r="E802" s="8" t="s">
        <v>48</v>
      </c>
      <c r="F802" s="8">
        <v>1687</v>
      </c>
      <c r="G802" s="8" t="s">
        <v>6</v>
      </c>
      <c r="H802" s="8" t="s">
        <v>95</v>
      </c>
      <c r="I802" s="8">
        <v>2553</v>
      </c>
      <c r="J802" s="16">
        <v>4184213.82</v>
      </c>
      <c r="K802" s="66">
        <v>0.45400000000000001</v>
      </c>
      <c r="O802" s="8">
        <v>1860</v>
      </c>
      <c r="P802" s="8">
        <v>2249.5773225806452</v>
      </c>
      <c r="Q802" s="8">
        <f t="shared" si="44"/>
        <v>2.4408602150537636E-4</v>
      </c>
      <c r="R802" s="8">
        <f t="shared" si="45"/>
        <v>0.88905590393561684</v>
      </c>
    </row>
    <row r="803" spans="1:18" x14ac:dyDescent="0.3">
      <c r="A803" s="18" t="s">
        <v>116</v>
      </c>
      <c r="B803" s="18" t="s">
        <v>119</v>
      </c>
      <c r="C803" s="8" t="s">
        <v>47</v>
      </c>
      <c r="D803" s="18" t="s">
        <v>101</v>
      </c>
      <c r="E803" s="8" t="s">
        <v>48</v>
      </c>
      <c r="F803" s="8">
        <v>1687</v>
      </c>
      <c r="G803" s="8" t="s">
        <v>6</v>
      </c>
      <c r="H803" s="8" t="s">
        <v>95</v>
      </c>
      <c r="I803" s="8">
        <v>2362</v>
      </c>
      <c r="J803" s="16">
        <v>3871176.28</v>
      </c>
      <c r="K803" s="66">
        <v>0.45400000000000001</v>
      </c>
      <c r="O803" s="8">
        <v>1560</v>
      </c>
      <c r="P803" s="8">
        <v>2481.5232564102562</v>
      </c>
      <c r="Q803" s="8">
        <f t="shared" si="44"/>
        <v>2.9102564102564103E-4</v>
      </c>
      <c r="R803" s="8">
        <f t="shared" si="45"/>
        <v>0.80595658123840341</v>
      </c>
    </row>
    <row r="804" spans="1:18" x14ac:dyDescent="0.3">
      <c r="A804" s="18" t="s">
        <v>116</v>
      </c>
      <c r="B804" s="18" t="s">
        <v>119</v>
      </c>
      <c r="C804" s="8" t="s">
        <v>47</v>
      </c>
      <c r="D804" s="18" t="s">
        <v>101</v>
      </c>
      <c r="E804" s="8" t="s">
        <v>48</v>
      </c>
      <c r="F804" s="8">
        <v>1687</v>
      </c>
      <c r="G804" s="8" t="s">
        <v>6</v>
      </c>
      <c r="H804" s="8" t="s">
        <v>95</v>
      </c>
      <c r="I804" s="8">
        <v>2719</v>
      </c>
      <c r="J804" s="16">
        <v>4456277.8599999994</v>
      </c>
      <c r="K804" s="66">
        <v>0.45400000000000001</v>
      </c>
      <c r="O804" s="8">
        <v>1680</v>
      </c>
      <c r="P804" s="8">
        <v>2652.546345238095</v>
      </c>
      <c r="Q804" s="8">
        <f t="shared" si="44"/>
        <v>2.7023809523809525E-4</v>
      </c>
      <c r="R804" s="8">
        <f t="shared" si="45"/>
        <v>0.7539924810702896</v>
      </c>
    </row>
    <row r="805" spans="1:18" x14ac:dyDescent="0.3">
      <c r="A805" s="18" t="s">
        <v>116</v>
      </c>
      <c r="B805" s="18" t="s">
        <v>119</v>
      </c>
      <c r="C805" s="8" t="s">
        <v>47</v>
      </c>
      <c r="D805" s="18" t="s">
        <v>101</v>
      </c>
      <c r="E805" s="8" t="s">
        <v>48</v>
      </c>
      <c r="F805" s="8">
        <v>1687</v>
      </c>
      <c r="G805" s="8" t="s">
        <v>6</v>
      </c>
      <c r="H805" s="8" t="s">
        <v>95</v>
      </c>
      <c r="I805" s="8">
        <v>1610</v>
      </c>
      <c r="J805" s="16">
        <v>2638693.4000000004</v>
      </c>
      <c r="K805" s="66">
        <v>0.45400000000000001</v>
      </c>
      <c r="O805" s="8">
        <v>900</v>
      </c>
      <c r="P805" s="8">
        <v>2931.8815555555561</v>
      </c>
      <c r="Q805" s="8">
        <f t="shared" si="44"/>
        <v>5.0444444444444451E-4</v>
      </c>
      <c r="R805" s="8">
        <f t="shared" si="45"/>
        <v>0.6821557972593556</v>
      </c>
    </row>
    <row r="806" spans="1:18" x14ac:dyDescent="0.3">
      <c r="A806" s="18" t="s">
        <v>116</v>
      </c>
      <c r="B806" s="18" t="s">
        <v>119</v>
      </c>
      <c r="C806" s="8" t="s">
        <v>47</v>
      </c>
      <c r="D806" s="18" t="s">
        <v>101</v>
      </c>
      <c r="E806" s="8" t="s">
        <v>48</v>
      </c>
      <c r="F806" s="8">
        <v>1687</v>
      </c>
      <c r="G806" s="8" t="s">
        <v>6</v>
      </c>
      <c r="H806" s="8" t="s">
        <v>95</v>
      </c>
      <c r="I806" s="8">
        <v>1415</v>
      </c>
      <c r="J806" s="16">
        <v>2319100.1</v>
      </c>
      <c r="K806" s="66">
        <v>0.45400000000000001</v>
      </c>
      <c r="O806" s="8">
        <v>1140</v>
      </c>
      <c r="P806" s="8">
        <v>2034.2983333333334</v>
      </c>
      <c r="Q806" s="8">
        <f t="shared" si="44"/>
        <v>3.9824561403508773E-4</v>
      </c>
      <c r="R806" s="8">
        <f t="shared" si="45"/>
        <v>0.9831399688180773</v>
      </c>
    </row>
    <row r="807" spans="1:18" x14ac:dyDescent="0.3">
      <c r="A807" s="18" t="s">
        <v>116</v>
      </c>
      <c r="B807" s="18" t="s">
        <v>119</v>
      </c>
      <c r="C807" s="8" t="s">
        <v>47</v>
      </c>
      <c r="D807" s="18" t="s">
        <v>101</v>
      </c>
      <c r="E807" s="8" t="s">
        <v>48</v>
      </c>
      <c r="F807" s="8">
        <v>1687</v>
      </c>
      <c r="G807" s="8" t="s">
        <v>6</v>
      </c>
      <c r="H807" s="8" t="s">
        <v>95</v>
      </c>
      <c r="I807" s="8">
        <v>3935</v>
      </c>
      <c r="J807" s="16">
        <v>6449228.9000000004</v>
      </c>
      <c r="K807" s="66">
        <v>0.45400000000000001</v>
      </c>
      <c r="O807" s="8">
        <v>2760</v>
      </c>
      <c r="P807" s="8">
        <v>2336.6771376811594</v>
      </c>
      <c r="Q807" s="8">
        <f t="shared" si="44"/>
        <v>1.644927536231884E-4</v>
      </c>
      <c r="R807" s="8">
        <f t="shared" si="45"/>
        <v>0.85591627861123054</v>
      </c>
    </row>
    <row r="808" spans="1:18" x14ac:dyDescent="0.3">
      <c r="A808" s="18" t="s">
        <v>116</v>
      </c>
      <c r="B808" s="18" t="s">
        <v>119</v>
      </c>
      <c r="C808" s="8" t="s">
        <v>47</v>
      </c>
      <c r="D808" s="18" t="s">
        <v>101</v>
      </c>
      <c r="E808" s="8" t="s">
        <v>48</v>
      </c>
      <c r="F808" s="8">
        <v>1687</v>
      </c>
      <c r="G808" s="8" t="s">
        <v>6</v>
      </c>
      <c r="H808" s="8" t="s">
        <v>95</v>
      </c>
      <c r="I808" s="8">
        <v>10957</v>
      </c>
      <c r="J808" s="16">
        <v>17957865.580000002</v>
      </c>
      <c r="K808" s="66">
        <v>0.45400000000000001</v>
      </c>
      <c r="O808" s="8">
        <v>6000</v>
      </c>
      <c r="P808" s="8">
        <v>2992.9775966666671</v>
      </c>
      <c r="Q808" s="8">
        <f t="shared" si="44"/>
        <v>7.5666666666666672E-5</v>
      </c>
      <c r="R808" s="8">
        <f t="shared" si="45"/>
        <v>0.66823086221140982</v>
      </c>
    </row>
    <row r="809" spans="1:18" x14ac:dyDescent="0.3">
      <c r="A809" s="18" t="s">
        <v>116</v>
      </c>
      <c r="B809" s="18" t="s">
        <v>119</v>
      </c>
      <c r="C809" s="8" t="s">
        <v>47</v>
      </c>
      <c r="D809" s="18" t="s">
        <v>101</v>
      </c>
      <c r="E809" s="8" t="s">
        <v>48</v>
      </c>
      <c r="F809" s="8">
        <v>1687</v>
      </c>
      <c r="G809" s="8" t="s">
        <v>6</v>
      </c>
      <c r="H809" s="8" t="s">
        <v>95</v>
      </c>
      <c r="I809" s="8">
        <v>5488</v>
      </c>
      <c r="J809" s="16">
        <v>8994502.7200000007</v>
      </c>
      <c r="K809" s="66">
        <v>0.45400000000000001</v>
      </c>
      <c r="O809" s="8">
        <v>8760</v>
      </c>
      <c r="P809" s="8">
        <v>1026.7697168949771</v>
      </c>
      <c r="Q809" s="8">
        <f t="shared" si="44"/>
        <v>5.1826484018264841E-5</v>
      </c>
      <c r="R809" s="8">
        <f t="shared" si="45"/>
        <v>1.9478564346912555</v>
      </c>
    </row>
    <row r="810" spans="1:18" x14ac:dyDescent="0.3">
      <c r="A810" s="18" t="s">
        <v>116</v>
      </c>
      <c r="B810" s="18" t="s">
        <v>119</v>
      </c>
      <c r="C810" s="8" t="s">
        <v>47</v>
      </c>
      <c r="D810" s="18" t="s">
        <v>101</v>
      </c>
      <c r="E810" s="8" t="s">
        <v>48</v>
      </c>
      <c r="F810" s="8">
        <v>1687</v>
      </c>
      <c r="G810" s="8" t="s">
        <v>6</v>
      </c>
      <c r="H810" s="8" t="s">
        <v>95</v>
      </c>
      <c r="I810" s="8">
        <v>17108</v>
      </c>
      <c r="J810" s="16">
        <v>28038985.52</v>
      </c>
      <c r="K810" s="66">
        <v>0.45400000000000001</v>
      </c>
      <c r="O810" s="8">
        <v>9300</v>
      </c>
      <c r="P810" s="8">
        <v>3014.9446795698923</v>
      </c>
      <c r="Q810" s="8">
        <f t="shared" si="44"/>
        <v>4.8817204301075268E-5</v>
      </c>
      <c r="R810" s="8">
        <f t="shared" si="45"/>
        <v>0.6633620887151126</v>
      </c>
    </row>
    <row r="811" spans="1:18" x14ac:dyDescent="0.3">
      <c r="A811" s="18" t="s">
        <v>116</v>
      </c>
      <c r="B811" s="18" t="s">
        <v>119</v>
      </c>
      <c r="C811" s="8" t="s">
        <v>47</v>
      </c>
      <c r="D811" s="18" t="s">
        <v>101</v>
      </c>
      <c r="E811" s="8" t="s">
        <v>48</v>
      </c>
      <c r="F811" s="8">
        <v>1687</v>
      </c>
      <c r="G811" s="8" t="s">
        <v>6</v>
      </c>
      <c r="H811" s="8" t="s">
        <v>95</v>
      </c>
      <c r="I811" s="8">
        <v>14952</v>
      </c>
      <c r="J811" s="16">
        <v>24505430.879999999</v>
      </c>
      <c r="K811" s="66">
        <v>0.45400000000000001</v>
      </c>
      <c r="O811" s="8">
        <v>8580</v>
      </c>
      <c r="P811" s="8">
        <v>2856.1108251748251</v>
      </c>
      <c r="Q811" s="8">
        <f t="shared" si="44"/>
        <v>5.2913752913752916E-5</v>
      </c>
      <c r="R811" s="8">
        <f t="shared" si="45"/>
        <v>0.70025293919663578</v>
      </c>
    </row>
    <row r="812" spans="1:18" x14ac:dyDescent="0.3">
      <c r="A812" s="18" t="s">
        <v>116</v>
      </c>
      <c r="B812" s="18" t="s">
        <v>119</v>
      </c>
      <c r="C812" s="8" t="s">
        <v>47</v>
      </c>
      <c r="D812" s="18" t="s">
        <v>101</v>
      </c>
      <c r="E812" s="8" t="s">
        <v>48</v>
      </c>
      <c r="F812" s="8">
        <v>1687</v>
      </c>
      <c r="G812" s="8" t="s">
        <v>6</v>
      </c>
      <c r="H812" s="8" t="s">
        <v>95</v>
      </c>
      <c r="I812" s="8">
        <v>4466</v>
      </c>
      <c r="J812" s="16">
        <v>7319506.04</v>
      </c>
      <c r="K812" s="66">
        <v>0.45400000000000001</v>
      </c>
      <c r="O812" s="8">
        <v>3540</v>
      </c>
      <c r="P812" s="8">
        <v>2067.6570734463276</v>
      </c>
      <c r="Q812" s="8">
        <f t="shared" si="44"/>
        <v>1.2824858757062147E-4</v>
      </c>
      <c r="R812" s="8">
        <f t="shared" si="45"/>
        <v>0.96727838754539786</v>
      </c>
    </row>
    <row r="813" spans="1:18" x14ac:dyDescent="0.3">
      <c r="A813" s="18" t="s">
        <v>116</v>
      </c>
      <c r="B813" s="18" t="s">
        <v>119</v>
      </c>
      <c r="C813" s="8" t="s">
        <v>47</v>
      </c>
      <c r="D813" s="18" t="s">
        <v>101</v>
      </c>
      <c r="E813" s="8" t="s">
        <v>48</v>
      </c>
      <c r="F813" s="8">
        <v>1687</v>
      </c>
      <c r="G813" s="8" t="s">
        <v>6</v>
      </c>
      <c r="H813" s="8" t="s">
        <v>95</v>
      </c>
      <c r="I813" s="8">
        <v>7127</v>
      </c>
      <c r="J813" s="16">
        <v>11680725.379999999</v>
      </c>
      <c r="K813" s="66">
        <v>0.45400000000000001</v>
      </c>
      <c r="O813" s="8">
        <v>4140</v>
      </c>
      <c r="P813" s="8">
        <v>2821.431251207729</v>
      </c>
      <c r="Q813" s="8">
        <f t="shared" si="44"/>
        <v>1.0966183574879228E-4</v>
      </c>
      <c r="R813" s="8">
        <f t="shared" si="45"/>
        <v>0.70886008622180285</v>
      </c>
    </row>
    <row r="814" spans="1:18" x14ac:dyDescent="0.3">
      <c r="A814" s="18" t="s">
        <v>116</v>
      </c>
      <c r="B814" s="18" t="s">
        <v>119</v>
      </c>
      <c r="C814" s="8" t="s">
        <v>47</v>
      </c>
      <c r="D814" s="18" t="s">
        <v>101</v>
      </c>
      <c r="E814" s="8" t="s">
        <v>48</v>
      </c>
      <c r="F814" s="8">
        <v>1687</v>
      </c>
      <c r="G814" s="8" t="s">
        <v>6</v>
      </c>
      <c r="H814" s="8" t="s">
        <v>95</v>
      </c>
      <c r="I814" s="8">
        <v>4874</v>
      </c>
      <c r="J814" s="16">
        <v>7988193.5599999996</v>
      </c>
      <c r="K814" s="66">
        <v>0.45400000000000001</v>
      </c>
      <c r="O814" s="8">
        <v>2760</v>
      </c>
      <c r="P814" s="8">
        <v>2894.2730289855072</v>
      </c>
      <c r="Q814" s="8">
        <f t="shared" si="44"/>
        <v>1.644927536231884E-4</v>
      </c>
      <c r="R814" s="8">
        <f t="shared" si="45"/>
        <v>0.69101981049142236</v>
      </c>
    </row>
    <row r="815" spans="1:18" x14ac:dyDescent="0.3">
      <c r="A815" s="18" t="s">
        <v>116</v>
      </c>
      <c r="B815" s="18" t="s">
        <v>119</v>
      </c>
      <c r="C815" s="8" t="s">
        <v>47</v>
      </c>
      <c r="D815" s="18" t="s">
        <v>101</v>
      </c>
      <c r="E815" s="8" t="s">
        <v>48</v>
      </c>
      <c r="F815" s="8">
        <v>1688</v>
      </c>
      <c r="G815" s="8" t="s">
        <v>6</v>
      </c>
      <c r="H815" s="8" t="s">
        <v>95</v>
      </c>
      <c r="I815" s="8">
        <v>3768</v>
      </c>
      <c r="J815" s="16">
        <v>6175525.9199999999</v>
      </c>
      <c r="K815" s="66">
        <v>0.45400000000000001</v>
      </c>
      <c r="O815" s="8">
        <v>2100</v>
      </c>
      <c r="P815" s="8">
        <v>2940.7266285714286</v>
      </c>
      <c r="Q815" s="8">
        <f t="shared" si="44"/>
        <v>2.1619047619047619E-4</v>
      </c>
      <c r="R815" s="8">
        <f t="shared" si="45"/>
        <v>0.68010401938366416</v>
      </c>
    </row>
    <row r="816" spans="1:18" x14ac:dyDescent="0.3">
      <c r="A816" s="18" t="s">
        <v>116</v>
      </c>
      <c r="B816" s="18" t="s">
        <v>119</v>
      </c>
      <c r="C816" s="8" t="s">
        <v>47</v>
      </c>
      <c r="D816" s="18" t="s">
        <v>101</v>
      </c>
      <c r="E816" s="8" t="s">
        <v>48</v>
      </c>
      <c r="F816" s="8">
        <v>1688</v>
      </c>
      <c r="G816" s="8" t="s">
        <v>6</v>
      </c>
      <c r="H816" s="8" t="s">
        <v>95</v>
      </c>
      <c r="I816" s="8">
        <v>4104</v>
      </c>
      <c r="J816" s="16">
        <v>6726209.7599999998</v>
      </c>
      <c r="K816" s="66">
        <v>0.45400000000000001</v>
      </c>
      <c r="O816" s="8">
        <v>2640</v>
      </c>
      <c r="P816" s="8">
        <v>2547.8067272727271</v>
      </c>
      <c r="Q816" s="8">
        <f t="shared" si="44"/>
        <v>1.7196969696969697E-4</v>
      </c>
      <c r="R816" s="8">
        <f t="shared" si="45"/>
        <v>0.78498889990014231</v>
      </c>
    </row>
    <row r="817" spans="1:18" x14ac:dyDescent="0.3">
      <c r="A817" s="18" t="s">
        <v>116</v>
      </c>
      <c r="B817" s="18" t="s">
        <v>119</v>
      </c>
      <c r="C817" s="8" t="s">
        <v>47</v>
      </c>
      <c r="D817" s="18" t="s">
        <v>101</v>
      </c>
      <c r="E817" s="8" t="s">
        <v>48</v>
      </c>
      <c r="F817" s="8">
        <v>1688</v>
      </c>
      <c r="G817" s="8" t="s">
        <v>6</v>
      </c>
      <c r="H817" s="8" t="s">
        <v>95</v>
      </c>
      <c r="I817" s="8">
        <v>4704</v>
      </c>
      <c r="J817" s="16">
        <v>7709573.7599999998</v>
      </c>
      <c r="K817" s="66">
        <v>0.45400000000000001</v>
      </c>
      <c r="O817" s="8">
        <v>2820</v>
      </c>
      <c r="P817" s="8">
        <v>2733.8914042553192</v>
      </c>
      <c r="Q817" s="8">
        <f t="shared" si="44"/>
        <v>1.6099290780141845E-4</v>
      </c>
      <c r="R817" s="8">
        <f t="shared" si="45"/>
        <v>0.73155795321167016</v>
      </c>
    </row>
    <row r="818" spans="1:18" x14ac:dyDescent="0.3">
      <c r="A818" s="18" t="s">
        <v>116</v>
      </c>
      <c r="B818" s="18" t="s">
        <v>119</v>
      </c>
      <c r="C818" s="8" t="s">
        <v>44</v>
      </c>
      <c r="D818" s="18" t="s">
        <v>5</v>
      </c>
      <c r="E818" s="8" t="s">
        <v>45</v>
      </c>
      <c r="F818" s="8">
        <v>1723</v>
      </c>
      <c r="G818" s="8" t="s">
        <v>6</v>
      </c>
      <c r="H818" s="8" t="s">
        <v>95</v>
      </c>
      <c r="I818" s="8">
        <v>1332</v>
      </c>
      <c r="J818" s="16">
        <v>2183068.0799999996</v>
      </c>
      <c r="K818" s="66">
        <v>0.45400000000000001</v>
      </c>
      <c r="O818" s="8">
        <v>4055</v>
      </c>
      <c r="P818" s="8">
        <v>538.36450801479646</v>
      </c>
      <c r="Q818" s="8">
        <f t="shared" si="44"/>
        <v>1.1196054254007399E-4</v>
      </c>
      <c r="R818" s="8">
        <f t="shared" si="45"/>
        <v>3.7149551469782844</v>
      </c>
    </row>
    <row r="819" spans="1:18" x14ac:dyDescent="0.3">
      <c r="A819" s="18" t="s">
        <v>116</v>
      </c>
      <c r="B819" s="18" t="s">
        <v>119</v>
      </c>
      <c r="C819" s="8" t="s">
        <v>44</v>
      </c>
      <c r="D819" s="18" t="s">
        <v>5</v>
      </c>
      <c r="E819" s="8" t="s">
        <v>45</v>
      </c>
      <c r="F819" s="8">
        <v>1723</v>
      </c>
      <c r="G819" s="8" t="s">
        <v>6</v>
      </c>
      <c r="H819" s="8" t="s">
        <v>95</v>
      </c>
      <c r="I819" s="8">
        <v>176</v>
      </c>
      <c r="J819" s="16">
        <v>288453.44</v>
      </c>
      <c r="K819" s="66">
        <v>0.45400000000000001</v>
      </c>
      <c r="O819" s="8">
        <v>525</v>
      </c>
      <c r="P819" s="8">
        <v>549.43512380952382</v>
      </c>
      <c r="Q819" s="8">
        <f t="shared" si="44"/>
        <v>8.6476190476190474E-4</v>
      </c>
      <c r="R819" s="8">
        <f t="shared" si="45"/>
        <v>3.6401021946557472</v>
      </c>
    </row>
    <row r="820" spans="1:18" x14ac:dyDescent="0.3">
      <c r="A820" s="18" t="s">
        <v>116</v>
      </c>
      <c r="B820" s="18" t="s">
        <v>119</v>
      </c>
      <c r="C820" s="8" t="s">
        <v>44</v>
      </c>
      <c r="D820" s="18" t="s">
        <v>5</v>
      </c>
      <c r="E820" s="8" t="s">
        <v>45</v>
      </c>
      <c r="F820" s="8">
        <v>1723</v>
      </c>
      <c r="G820" s="8" t="s">
        <v>6</v>
      </c>
      <c r="H820" s="8" t="s">
        <v>95</v>
      </c>
      <c r="I820" s="8">
        <v>400</v>
      </c>
      <c r="J820" s="16">
        <v>655576</v>
      </c>
      <c r="K820" s="66">
        <v>0.45400000000000001</v>
      </c>
      <c r="O820" s="8">
        <v>1200</v>
      </c>
      <c r="P820" s="8">
        <v>546.31333333333339</v>
      </c>
      <c r="Q820" s="8">
        <f t="shared" si="44"/>
        <v>3.7833333333333333E-4</v>
      </c>
      <c r="R820" s="8">
        <f t="shared" si="45"/>
        <v>3.6609027786252093</v>
      </c>
    </row>
    <row r="821" spans="1:18" x14ac:dyDescent="0.3">
      <c r="A821" s="18" t="s">
        <v>116</v>
      </c>
      <c r="B821" s="18" t="s">
        <v>119</v>
      </c>
      <c r="C821" s="8" t="s">
        <v>44</v>
      </c>
      <c r="D821" s="18" t="s">
        <v>5</v>
      </c>
      <c r="E821" s="8" t="s">
        <v>45</v>
      </c>
      <c r="F821" s="8">
        <v>1723</v>
      </c>
      <c r="G821" s="8" t="s">
        <v>6</v>
      </c>
      <c r="H821" s="8" t="s">
        <v>95</v>
      </c>
      <c r="I821" s="8">
        <v>190</v>
      </c>
      <c r="J821" s="16">
        <v>311398.60000000003</v>
      </c>
      <c r="K821" s="66">
        <v>0.45400000000000001</v>
      </c>
      <c r="O821" s="8">
        <v>570</v>
      </c>
      <c r="P821" s="8">
        <v>546.31333333333339</v>
      </c>
      <c r="Q821" s="8">
        <f t="shared" si="44"/>
        <v>7.9649122807017546E-4</v>
      </c>
      <c r="R821" s="8">
        <f t="shared" si="45"/>
        <v>3.6609027786252089</v>
      </c>
    </row>
    <row r="822" spans="1:18" x14ac:dyDescent="0.3">
      <c r="A822" s="18" t="s">
        <v>116</v>
      </c>
      <c r="B822" s="18" t="s">
        <v>119</v>
      </c>
      <c r="C822" s="8" t="s">
        <v>44</v>
      </c>
      <c r="D822" s="18" t="s">
        <v>5</v>
      </c>
      <c r="E822" s="8" t="s">
        <v>45</v>
      </c>
      <c r="F822" s="8">
        <v>1723</v>
      </c>
      <c r="G822" s="8" t="s">
        <v>6</v>
      </c>
      <c r="H822" s="8" t="s">
        <v>95</v>
      </c>
      <c r="I822" s="8">
        <v>224</v>
      </c>
      <c r="J822" s="16">
        <v>367122.56</v>
      </c>
      <c r="K822" s="66">
        <v>0.45400000000000001</v>
      </c>
      <c r="O822" s="8">
        <v>670</v>
      </c>
      <c r="P822" s="8">
        <v>547.94411940298505</v>
      </c>
      <c r="Q822" s="8">
        <f t="shared" si="44"/>
        <v>6.7761194029850751E-4</v>
      </c>
      <c r="R822" s="8">
        <f t="shared" si="45"/>
        <v>3.6500072346412056</v>
      </c>
    </row>
    <row r="823" spans="1:18" x14ac:dyDescent="0.3">
      <c r="A823" s="18" t="s">
        <v>116</v>
      </c>
      <c r="B823" s="18" t="s">
        <v>119</v>
      </c>
      <c r="C823" s="8" t="s">
        <v>44</v>
      </c>
      <c r="D823" s="18" t="s">
        <v>5</v>
      </c>
      <c r="E823" s="8" t="s">
        <v>45</v>
      </c>
      <c r="F823" s="8">
        <v>1723</v>
      </c>
      <c r="G823" s="8" t="s">
        <v>6</v>
      </c>
      <c r="H823" s="8" t="s">
        <v>95</v>
      </c>
      <c r="I823" s="8">
        <v>118</v>
      </c>
      <c r="J823" s="16">
        <v>193394.92</v>
      </c>
      <c r="K823" s="66">
        <v>0.45400000000000001</v>
      </c>
      <c r="O823" s="8">
        <v>335</v>
      </c>
      <c r="P823" s="8">
        <v>577.29826865671646</v>
      </c>
      <c r="Q823" s="8">
        <f t="shared" si="44"/>
        <v>1.355223880597015E-3</v>
      </c>
      <c r="R823" s="8">
        <f t="shared" si="45"/>
        <v>3.4644136464391102</v>
      </c>
    </row>
    <row r="824" spans="1:18" x14ac:dyDescent="0.3">
      <c r="A824" s="18" t="s">
        <v>116</v>
      </c>
      <c r="B824" s="18" t="s">
        <v>119</v>
      </c>
      <c r="C824" s="8" t="s">
        <v>44</v>
      </c>
      <c r="D824" s="18" t="s">
        <v>5</v>
      </c>
      <c r="E824" s="8" t="s">
        <v>45</v>
      </c>
      <c r="F824" s="8">
        <v>1723</v>
      </c>
      <c r="G824" s="8" t="s">
        <v>6</v>
      </c>
      <c r="H824" s="8" t="s">
        <v>95</v>
      </c>
      <c r="I824" s="8">
        <v>582</v>
      </c>
      <c r="J824" s="16">
        <v>953863.08000000007</v>
      </c>
      <c r="K824" s="66">
        <v>0.45400000000000001</v>
      </c>
      <c r="O824" s="8">
        <v>1745</v>
      </c>
      <c r="P824" s="8">
        <v>546.62640687679084</v>
      </c>
      <c r="Q824" s="8">
        <f t="shared" si="44"/>
        <v>2.6017191977077366E-4</v>
      </c>
      <c r="R824" s="8">
        <f t="shared" si="45"/>
        <v>3.6588060416385964</v>
      </c>
    </row>
    <row r="825" spans="1:18" x14ac:dyDescent="0.3">
      <c r="A825" s="18" t="s">
        <v>116</v>
      </c>
      <c r="B825" s="18" t="s">
        <v>119</v>
      </c>
      <c r="C825" s="8" t="s">
        <v>44</v>
      </c>
      <c r="D825" s="18" t="s">
        <v>5</v>
      </c>
      <c r="E825" s="8" t="s">
        <v>45</v>
      </c>
      <c r="F825" s="8">
        <v>1724</v>
      </c>
      <c r="G825" s="8" t="s">
        <v>6</v>
      </c>
      <c r="H825" s="8" t="s">
        <v>95</v>
      </c>
      <c r="I825" s="8">
        <v>20000</v>
      </c>
      <c r="J825" s="16">
        <v>32778800</v>
      </c>
      <c r="K825" s="66">
        <v>0.45400000000000001</v>
      </c>
      <c r="O825" s="8">
        <v>60000</v>
      </c>
      <c r="P825" s="8">
        <v>546.31333333333339</v>
      </c>
      <c r="Q825" s="8">
        <f t="shared" si="44"/>
        <v>7.5666666666666665E-6</v>
      </c>
      <c r="R825" s="8">
        <f t="shared" si="45"/>
        <v>3.6609027786252093</v>
      </c>
    </row>
    <row r="826" spans="1:18" x14ac:dyDescent="0.3">
      <c r="A826" s="18" t="s">
        <v>116</v>
      </c>
      <c r="B826" s="18" t="s">
        <v>119</v>
      </c>
      <c r="C826" s="8" t="s">
        <v>44</v>
      </c>
      <c r="D826" s="18" t="s">
        <v>5</v>
      </c>
      <c r="E826" s="8" t="s">
        <v>45</v>
      </c>
      <c r="F826" s="8">
        <v>1724</v>
      </c>
      <c r="G826" s="8" t="s">
        <v>6</v>
      </c>
      <c r="H826" s="8" t="s">
        <v>95</v>
      </c>
      <c r="I826" s="8">
        <v>280</v>
      </c>
      <c r="J826" s="16">
        <v>458903.2</v>
      </c>
      <c r="K826" s="66">
        <v>0.45400000000000001</v>
      </c>
      <c r="O826" s="8">
        <v>840</v>
      </c>
      <c r="P826" s="8">
        <v>546.31333333333339</v>
      </c>
      <c r="Q826" s="8">
        <f t="shared" si="44"/>
        <v>5.404761904761905E-4</v>
      </c>
      <c r="R826" s="8">
        <f t="shared" si="45"/>
        <v>3.6609027786252089</v>
      </c>
    </row>
    <row r="827" spans="1:18" x14ac:dyDescent="0.3">
      <c r="A827" s="18" t="s">
        <v>116</v>
      </c>
      <c r="B827" s="18" t="s">
        <v>119</v>
      </c>
      <c r="C827" s="8" t="s">
        <v>44</v>
      </c>
      <c r="D827" s="18" t="s">
        <v>5</v>
      </c>
      <c r="E827" s="8" t="s">
        <v>45</v>
      </c>
      <c r="F827" s="8">
        <v>1724</v>
      </c>
      <c r="G827" s="8" t="s">
        <v>6</v>
      </c>
      <c r="H827" s="8" t="s">
        <v>95</v>
      </c>
      <c r="I827" s="8">
        <v>596</v>
      </c>
      <c r="J827" s="16">
        <v>976808.24</v>
      </c>
      <c r="K827" s="66">
        <v>0.45400000000000001</v>
      </c>
      <c r="O827" s="8">
        <v>2135</v>
      </c>
      <c r="P827" s="8">
        <v>457.52142388758784</v>
      </c>
      <c r="Q827" s="8">
        <f t="shared" si="44"/>
        <v>2.1264637002341922E-4</v>
      </c>
      <c r="R827" s="8">
        <f t="shared" si="45"/>
        <v>4.3713799957297663</v>
      </c>
    </row>
    <row r="828" spans="1:18" x14ac:dyDescent="0.3">
      <c r="A828" s="18" t="s">
        <v>116</v>
      </c>
      <c r="B828" s="18" t="s">
        <v>119</v>
      </c>
      <c r="C828" s="8" t="s">
        <v>44</v>
      </c>
      <c r="D828" s="18" t="s">
        <v>5</v>
      </c>
      <c r="E828" s="8" t="s">
        <v>45</v>
      </c>
      <c r="F828" s="8">
        <v>1724</v>
      </c>
      <c r="G828" s="8" t="s">
        <v>6</v>
      </c>
      <c r="H828" s="8" t="s">
        <v>95</v>
      </c>
      <c r="I828" s="8">
        <v>1687</v>
      </c>
      <c r="J828" s="16">
        <v>2764891.7800000003</v>
      </c>
      <c r="K828" s="66">
        <v>0.45400000000000001</v>
      </c>
      <c r="O828" s="8">
        <v>4960</v>
      </c>
      <c r="P828" s="8">
        <v>557.43785887096783</v>
      </c>
      <c r="Q828" s="8">
        <f t="shared" si="44"/>
        <v>9.1532258064516131E-5</v>
      </c>
      <c r="R828" s="8">
        <f t="shared" si="45"/>
        <v>3.5878438612884875</v>
      </c>
    </row>
    <row r="829" spans="1:18" x14ac:dyDescent="0.3">
      <c r="A829" s="18" t="s">
        <v>116</v>
      </c>
      <c r="B829" s="18" t="s">
        <v>119</v>
      </c>
      <c r="C829" s="8" t="s">
        <v>44</v>
      </c>
      <c r="D829" s="18" t="s">
        <v>5</v>
      </c>
      <c r="E829" s="8" t="s">
        <v>45</v>
      </c>
      <c r="F829" s="8">
        <v>1724</v>
      </c>
      <c r="G829" s="8" t="s">
        <v>6</v>
      </c>
      <c r="H829" s="8" t="s">
        <v>95</v>
      </c>
      <c r="I829" s="8">
        <v>652</v>
      </c>
      <c r="J829" s="16">
        <v>1068588.8799999999</v>
      </c>
      <c r="K829" s="66">
        <v>0.45400000000000001</v>
      </c>
      <c r="O829" s="8">
        <v>1955</v>
      </c>
      <c r="P829" s="8">
        <v>546.59277749360604</v>
      </c>
      <c r="Q829" s="8">
        <f t="shared" si="44"/>
        <v>2.3222506393861893E-4</v>
      </c>
      <c r="R829" s="8">
        <f t="shared" si="45"/>
        <v>3.6590311514377731</v>
      </c>
    </row>
    <row r="830" spans="1:18" x14ac:dyDescent="0.3">
      <c r="A830" s="18" t="s">
        <v>116</v>
      </c>
      <c r="B830" s="18" t="s">
        <v>119</v>
      </c>
      <c r="C830" s="8" t="s">
        <v>44</v>
      </c>
      <c r="D830" s="18" t="s">
        <v>5</v>
      </c>
      <c r="E830" s="8" t="s">
        <v>45</v>
      </c>
      <c r="F830" s="8">
        <v>1724</v>
      </c>
      <c r="G830" s="8" t="s">
        <v>6</v>
      </c>
      <c r="H830" s="8" t="s">
        <v>95</v>
      </c>
      <c r="I830" s="8">
        <v>448</v>
      </c>
      <c r="J830" s="16">
        <v>734245.12</v>
      </c>
      <c r="K830" s="66">
        <v>0.45400000000000001</v>
      </c>
      <c r="O830" s="8">
        <v>1345</v>
      </c>
      <c r="P830" s="8">
        <v>545.90715241635689</v>
      </c>
      <c r="Q830" s="8">
        <f t="shared" si="44"/>
        <v>3.3754646840148701E-4</v>
      </c>
      <c r="R830" s="8">
        <f t="shared" si="45"/>
        <v>3.6636266646212099</v>
      </c>
    </row>
    <row r="831" spans="1:18" x14ac:dyDescent="0.3">
      <c r="A831" s="18" t="s">
        <v>116</v>
      </c>
      <c r="B831" s="18" t="s">
        <v>119</v>
      </c>
      <c r="C831" s="8" t="s">
        <v>44</v>
      </c>
      <c r="D831" s="18" t="s">
        <v>5</v>
      </c>
      <c r="E831" s="8" t="s">
        <v>45</v>
      </c>
      <c r="F831" s="8">
        <v>1724</v>
      </c>
      <c r="G831" s="8" t="s">
        <v>6</v>
      </c>
      <c r="H831" s="8" t="s">
        <v>95</v>
      </c>
      <c r="I831" s="8">
        <v>2357</v>
      </c>
      <c r="J831" s="16">
        <v>3862981.58</v>
      </c>
      <c r="K831" s="66">
        <v>0.45400000000000001</v>
      </c>
      <c r="O831" s="8">
        <v>7070</v>
      </c>
      <c r="P831" s="8">
        <v>546.39060537482317</v>
      </c>
      <c r="Q831" s="8">
        <f t="shared" si="44"/>
        <v>6.4214992927864216E-5</v>
      </c>
      <c r="R831" s="8">
        <f t="shared" si="45"/>
        <v>3.6603850438241023</v>
      </c>
    </row>
    <row r="832" spans="1:18" x14ac:dyDescent="0.3">
      <c r="A832" s="18" t="s">
        <v>116</v>
      </c>
      <c r="B832" s="18" t="s">
        <v>119</v>
      </c>
      <c r="C832" s="8" t="s">
        <v>44</v>
      </c>
      <c r="D832" s="18" t="s">
        <v>5</v>
      </c>
      <c r="E832" s="8" t="s">
        <v>45</v>
      </c>
      <c r="F832" s="8">
        <v>1724</v>
      </c>
      <c r="G832" s="8" t="s">
        <v>6</v>
      </c>
      <c r="H832" s="8" t="s">
        <v>95</v>
      </c>
      <c r="I832" s="8">
        <v>138</v>
      </c>
      <c r="J832" s="16">
        <v>226173.72</v>
      </c>
      <c r="K832" s="66">
        <v>0.45400000000000001</v>
      </c>
      <c r="O832" s="8">
        <v>415</v>
      </c>
      <c r="P832" s="8">
        <v>544.99691566265062</v>
      </c>
      <c r="Q832" s="8">
        <f t="shared" si="44"/>
        <v>1.0939759036144579E-3</v>
      </c>
      <c r="R832" s="8">
        <f t="shared" si="45"/>
        <v>3.6697455389600528</v>
      </c>
    </row>
    <row r="833" spans="1:18" x14ac:dyDescent="0.3">
      <c r="A833" s="18" t="s">
        <v>116</v>
      </c>
      <c r="B833" s="18" t="s">
        <v>119</v>
      </c>
      <c r="C833" s="8" t="s">
        <v>44</v>
      </c>
      <c r="D833" s="18" t="s">
        <v>5</v>
      </c>
      <c r="E833" s="8" t="s">
        <v>45</v>
      </c>
      <c r="F833" s="8">
        <v>1724</v>
      </c>
      <c r="G833" s="8" t="s">
        <v>6</v>
      </c>
      <c r="H833" s="8" t="s">
        <v>95</v>
      </c>
      <c r="I833" s="8">
        <v>396</v>
      </c>
      <c r="J833" s="16">
        <v>649020.24</v>
      </c>
      <c r="K833" s="66">
        <v>0.45400000000000001</v>
      </c>
      <c r="O833" s="8">
        <v>1185</v>
      </c>
      <c r="P833" s="8">
        <v>547.69640506329108</v>
      </c>
      <c r="Q833" s="8">
        <f t="shared" si="44"/>
        <v>3.8312236286919835E-4</v>
      </c>
      <c r="R833" s="8">
        <f t="shared" si="45"/>
        <v>3.6516580746387817</v>
      </c>
    </row>
    <row r="834" spans="1:18" x14ac:dyDescent="0.3">
      <c r="A834" s="18" t="s">
        <v>116</v>
      </c>
      <c r="B834" s="18" t="s">
        <v>119</v>
      </c>
      <c r="C834" s="8" t="s">
        <v>44</v>
      </c>
      <c r="D834" s="18" t="s">
        <v>5</v>
      </c>
      <c r="E834" s="8" t="s">
        <v>45</v>
      </c>
      <c r="F834" s="8">
        <v>1724</v>
      </c>
      <c r="G834" s="8" t="s">
        <v>6</v>
      </c>
      <c r="H834" s="8" t="s">
        <v>95</v>
      </c>
      <c r="I834" s="8">
        <v>500</v>
      </c>
      <c r="J834" s="16">
        <v>819470</v>
      </c>
      <c r="K834" s="66">
        <v>0.45400000000000001</v>
      </c>
      <c r="O834" s="8">
        <v>1500</v>
      </c>
      <c r="P834" s="8">
        <v>546.31333333333339</v>
      </c>
      <c r="Q834" s="8">
        <f t="shared" si="44"/>
        <v>3.0266666666666669E-4</v>
      </c>
      <c r="R834" s="8">
        <f t="shared" si="45"/>
        <v>3.6609027786252093</v>
      </c>
    </row>
    <row r="835" spans="1:18" x14ac:dyDescent="0.3">
      <c r="A835" s="18" t="s">
        <v>116</v>
      </c>
      <c r="B835" s="18" t="s">
        <v>119</v>
      </c>
      <c r="C835" s="8" t="s">
        <v>44</v>
      </c>
      <c r="D835" s="18" t="s">
        <v>5</v>
      </c>
      <c r="E835" s="8" t="s">
        <v>45</v>
      </c>
      <c r="F835" s="8">
        <v>1724</v>
      </c>
      <c r="G835" s="8" t="s">
        <v>6</v>
      </c>
      <c r="H835" s="8" t="s">
        <v>95</v>
      </c>
      <c r="I835" s="8">
        <v>210</v>
      </c>
      <c r="J835" s="16">
        <v>344177.4</v>
      </c>
      <c r="K835" s="66">
        <v>0.45400000000000001</v>
      </c>
      <c r="O835" s="8">
        <v>315</v>
      </c>
      <c r="P835" s="8">
        <v>1092.6266666666668</v>
      </c>
      <c r="Q835" s="8">
        <f t="shared" si="44"/>
        <v>1.4412698412698413E-3</v>
      </c>
      <c r="R835" s="8">
        <f t="shared" si="45"/>
        <v>1.8304513893126044</v>
      </c>
    </row>
    <row r="836" spans="1:18" x14ac:dyDescent="0.3">
      <c r="A836" s="18" t="s">
        <v>116</v>
      </c>
      <c r="B836" s="18" t="s">
        <v>119</v>
      </c>
      <c r="C836" s="8" t="s">
        <v>44</v>
      </c>
      <c r="D836" s="18" t="s">
        <v>5</v>
      </c>
      <c r="E836" s="8" t="s">
        <v>45</v>
      </c>
      <c r="F836" s="8">
        <v>1724</v>
      </c>
      <c r="G836" s="8" t="s">
        <v>6</v>
      </c>
      <c r="H836" s="8" t="s">
        <v>95</v>
      </c>
      <c r="I836" s="8">
        <v>3042</v>
      </c>
      <c r="J836" s="16">
        <v>4985655.4799999995</v>
      </c>
      <c r="K836" s="66">
        <v>0.45400000000000001</v>
      </c>
      <c r="O836" s="8">
        <v>9125</v>
      </c>
      <c r="P836" s="8">
        <v>546.37320328767123</v>
      </c>
      <c r="Q836" s="8">
        <f t="shared" si="44"/>
        <v>4.9753424657534251E-5</v>
      </c>
      <c r="R836" s="8">
        <f t="shared" si="45"/>
        <v>3.6605016277618927</v>
      </c>
    </row>
    <row r="837" spans="1:18" x14ac:dyDescent="0.3">
      <c r="A837" s="18" t="s">
        <v>116</v>
      </c>
      <c r="B837" s="18" t="s">
        <v>119</v>
      </c>
      <c r="C837" s="8" t="s">
        <v>44</v>
      </c>
      <c r="D837" s="18" t="s">
        <v>5</v>
      </c>
      <c r="E837" s="8" t="s">
        <v>45</v>
      </c>
      <c r="F837" s="8">
        <v>1724</v>
      </c>
      <c r="G837" s="8" t="s">
        <v>6</v>
      </c>
      <c r="H837" s="8" t="s">
        <v>95</v>
      </c>
      <c r="I837" s="8">
        <v>21508</v>
      </c>
      <c r="J837" s="16">
        <v>35250321.519999996</v>
      </c>
      <c r="K837" s="66">
        <v>0.45400000000000001</v>
      </c>
      <c r="O837" s="8">
        <v>64520</v>
      </c>
      <c r="P837" s="8">
        <v>546.34720272783625</v>
      </c>
      <c r="Q837" s="8">
        <f t="shared" si="44"/>
        <v>7.0365778053316807E-6</v>
      </c>
      <c r="R837" s="8">
        <f t="shared" si="45"/>
        <v>3.660675830340625</v>
      </c>
    </row>
    <row r="838" spans="1:18" x14ac:dyDescent="0.3">
      <c r="A838" s="18" t="s">
        <v>116</v>
      </c>
      <c r="B838" s="18" t="s">
        <v>119</v>
      </c>
      <c r="C838" s="8" t="s">
        <v>44</v>
      </c>
      <c r="D838" s="18" t="s">
        <v>5</v>
      </c>
      <c r="E838" s="8" t="s">
        <v>45</v>
      </c>
      <c r="F838" s="8">
        <v>1724</v>
      </c>
      <c r="G838" s="8" t="s">
        <v>6</v>
      </c>
      <c r="H838" s="8" t="s">
        <v>95</v>
      </c>
      <c r="I838" s="8">
        <v>3500</v>
      </c>
      <c r="J838" s="16">
        <v>5736290</v>
      </c>
      <c r="K838" s="66">
        <v>0.45400000000000001</v>
      </c>
      <c r="O838" s="8">
        <v>4430</v>
      </c>
      <c r="P838" s="8">
        <v>1294.8735891647855</v>
      </c>
      <c r="Q838" s="8">
        <f t="shared" si="44"/>
        <v>1.0248306997742665E-4</v>
      </c>
      <c r="R838" s="8">
        <f t="shared" si="45"/>
        <v>1.5445523151723501</v>
      </c>
    </row>
    <row r="839" spans="1:18" x14ac:dyDescent="0.3">
      <c r="A839" s="18" t="s">
        <v>116</v>
      </c>
      <c r="B839" s="18" t="s">
        <v>119</v>
      </c>
      <c r="C839" s="8" t="s">
        <v>44</v>
      </c>
      <c r="D839" s="18" t="s">
        <v>5</v>
      </c>
      <c r="E839" s="8" t="s">
        <v>45</v>
      </c>
      <c r="F839" s="8">
        <v>1724</v>
      </c>
      <c r="G839" s="8" t="s">
        <v>6</v>
      </c>
      <c r="H839" s="8" t="s">
        <v>95</v>
      </c>
      <c r="I839" s="8">
        <v>2002</v>
      </c>
      <c r="J839" s="16">
        <v>3281157.88</v>
      </c>
      <c r="K839" s="66">
        <v>0.45400000000000001</v>
      </c>
      <c r="O839" s="8">
        <v>2580</v>
      </c>
      <c r="P839" s="8">
        <v>1271.7666201550387</v>
      </c>
      <c r="Q839" s="8">
        <f t="shared" si="44"/>
        <v>1.7596899224806201E-4</v>
      </c>
      <c r="R839" s="8">
        <f t="shared" si="45"/>
        <v>1.5726155792296104</v>
      </c>
    </row>
    <row r="840" spans="1:18" x14ac:dyDescent="0.3">
      <c r="A840" s="18" t="s">
        <v>116</v>
      </c>
      <c r="B840" s="18" t="s">
        <v>119</v>
      </c>
      <c r="C840" s="8" t="s">
        <v>44</v>
      </c>
      <c r="D840" s="18" t="s">
        <v>5</v>
      </c>
      <c r="E840" s="8" t="s">
        <v>45</v>
      </c>
      <c r="F840" s="8">
        <v>1724</v>
      </c>
      <c r="G840" s="8" t="s">
        <v>6</v>
      </c>
      <c r="H840" s="8" t="s">
        <v>95</v>
      </c>
      <c r="I840" s="8">
        <v>11764</v>
      </c>
      <c r="J840" s="16">
        <v>19280490.16</v>
      </c>
      <c r="K840" s="66">
        <v>0.45400000000000001</v>
      </c>
      <c r="O840" s="8">
        <v>35030</v>
      </c>
      <c r="P840" s="8">
        <v>550.39937653439904</v>
      </c>
      <c r="Q840" s="8">
        <f t="shared" si="44"/>
        <v>1.2960319725949187E-5</v>
      </c>
      <c r="R840" s="8">
        <f t="shared" si="45"/>
        <v>3.63372504633461</v>
      </c>
    </row>
    <row r="841" spans="1:18" x14ac:dyDescent="0.3">
      <c r="A841" s="18" t="s">
        <v>116</v>
      </c>
      <c r="B841" s="18" t="s">
        <v>119</v>
      </c>
      <c r="C841" s="8" t="s">
        <v>44</v>
      </c>
      <c r="D841" s="18" t="s">
        <v>5</v>
      </c>
      <c r="E841" s="8" t="s">
        <v>45</v>
      </c>
      <c r="F841" s="8">
        <v>1724</v>
      </c>
      <c r="G841" s="8" t="s">
        <v>6</v>
      </c>
      <c r="H841" s="8" t="s">
        <v>95</v>
      </c>
      <c r="I841" s="8">
        <v>1330</v>
      </c>
      <c r="J841" s="16">
        <v>2179790.2000000002</v>
      </c>
      <c r="K841" s="66">
        <v>0.45400000000000001</v>
      </c>
      <c r="O841" s="8">
        <v>1805</v>
      </c>
      <c r="P841" s="8">
        <v>1207.6400000000001</v>
      </c>
      <c r="Q841" s="8">
        <f t="shared" si="44"/>
        <v>2.5152354570637117E-4</v>
      </c>
      <c r="R841" s="8">
        <f t="shared" si="45"/>
        <v>1.6561226855685467</v>
      </c>
    </row>
    <row r="842" spans="1:18" x14ac:dyDescent="0.3">
      <c r="A842" s="18" t="s">
        <v>116</v>
      </c>
      <c r="B842" s="18" t="s">
        <v>119</v>
      </c>
      <c r="C842" s="8" t="s">
        <v>44</v>
      </c>
      <c r="D842" s="18" t="s">
        <v>5</v>
      </c>
      <c r="E842" s="8" t="s">
        <v>45</v>
      </c>
      <c r="F842" s="8">
        <v>1724</v>
      </c>
      <c r="G842" s="8" t="s">
        <v>6</v>
      </c>
      <c r="H842" s="8" t="s">
        <v>95</v>
      </c>
      <c r="I842" s="8">
        <v>10000</v>
      </c>
      <c r="J842" s="16">
        <v>16389400</v>
      </c>
      <c r="K842" s="66">
        <v>0.45400000000000001</v>
      </c>
      <c r="O842" s="8">
        <v>30000</v>
      </c>
      <c r="P842" s="8">
        <v>546.31333333333339</v>
      </c>
      <c r="Q842" s="8">
        <f t="shared" si="44"/>
        <v>1.5133333333333333E-5</v>
      </c>
      <c r="R842" s="8">
        <f t="shared" si="45"/>
        <v>3.6609027786252093</v>
      </c>
    </row>
    <row r="843" spans="1:18" x14ac:dyDescent="0.3">
      <c r="A843" s="18" t="s">
        <v>116</v>
      </c>
      <c r="B843" s="18" t="s">
        <v>119</v>
      </c>
      <c r="C843" s="8" t="s">
        <v>44</v>
      </c>
      <c r="D843" s="18" t="s">
        <v>5</v>
      </c>
      <c r="E843" s="8" t="s">
        <v>45</v>
      </c>
      <c r="F843" s="8">
        <v>1724</v>
      </c>
      <c r="G843" s="8" t="s">
        <v>6</v>
      </c>
      <c r="H843" s="8" t="s">
        <v>95</v>
      </c>
      <c r="I843" s="8">
        <v>100</v>
      </c>
      <c r="J843" s="16">
        <v>163894</v>
      </c>
      <c r="K843" s="66">
        <v>0.45400000000000001</v>
      </c>
      <c r="O843" s="8">
        <v>300</v>
      </c>
      <c r="P843" s="8">
        <v>546.31333333333339</v>
      </c>
      <c r="Q843" s="8">
        <f t="shared" si="44"/>
        <v>1.5133333333333333E-3</v>
      </c>
      <c r="R843" s="8">
        <f t="shared" si="45"/>
        <v>3.6609027786252093</v>
      </c>
    </row>
    <row r="844" spans="1:18" x14ac:dyDescent="0.3">
      <c r="A844" s="18" t="s">
        <v>116</v>
      </c>
      <c r="B844" s="18" t="s">
        <v>119</v>
      </c>
      <c r="C844" s="8" t="s">
        <v>44</v>
      </c>
      <c r="D844" s="18" t="s">
        <v>5</v>
      </c>
      <c r="E844" s="8" t="s">
        <v>45</v>
      </c>
      <c r="F844" s="8">
        <v>1724</v>
      </c>
      <c r="G844" s="8" t="s">
        <v>6</v>
      </c>
      <c r="H844" s="8" t="s">
        <v>95</v>
      </c>
      <c r="I844" s="8">
        <v>212</v>
      </c>
      <c r="J844" s="16">
        <v>347455.28</v>
      </c>
      <c r="K844" s="66">
        <v>0.45400000000000001</v>
      </c>
      <c r="O844" s="8">
        <v>635</v>
      </c>
      <c r="P844" s="8">
        <v>547.17366929133868</v>
      </c>
      <c r="Q844" s="8">
        <f t="shared" si="44"/>
        <v>7.1496062992125985E-4</v>
      </c>
      <c r="R844" s="8">
        <f t="shared" si="45"/>
        <v>3.6551466421808296</v>
      </c>
    </row>
    <row r="845" spans="1:18" x14ac:dyDescent="0.3">
      <c r="A845" s="18" t="s">
        <v>116</v>
      </c>
      <c r="B845" s="18" t="s">
        <v>119</v>
      </c>
      <c r="C845" s="8" t="s">
        <v>44</v>
      </c>
      <c r="D845" s="18" t="s">
        <v>5</v>
      </c>
      <c r="E845" s="8" t="s">
        <v>45</v>
      </c>
      <c r="F845" s="8">
        <v>1724</v>
      </c>
      <c r="G845" s="8" t="s">
        <v>6</v>
      </c>
      <c r="H845" s="8" t="s">
        <v>95</v>
      </c>
      <c r="I845" s="8">
        <v>550</v>
      </c>
      <c r="J845" s="16">
        <v>901417</v>
      </c>
      <c r="K845" s="66">
        <v>0.45400000000000001</v>
      </c>
      <c r="O845" s="8">
        <v>1650</v>
      </c>
      <c r="P845" s="8">
        <v>546.31333333333339</v>
      </c>
      <c r="Q845" s="8">
        <f t="shared" si="44"/>
        <v>2.7515151515151515E-4</v>
      </c>
      <c r="R845" s="8">
        <f t="shared" si="45"/>
        <v>3.6609027786252093</v>
      </c>
    </row>
    <row r="846" spans="1:18" x14ac:dyDescent="0.3">
      <c r="A846" s="18" t="s">
        <v>116</v>
      </c>
      <c r="B846" s="18" t="s">
        <v>119</v>
      </c>
      <c r="C846" s="8" t="s">
        <v>44</v>
      </c>
      <c r="D846" s="18" t="s">
        <v>5</v>
      </c>
      <c r="E846" s="8" t="s">
        <v>45</v>
      </c>
      <c r="F846" s="8">
        <v>1724</v>
      </c>
      <c r="G846" s="8" t="s">
        <v>6</v>
      </c>
      <c r="H846" s="8" t="s">
        <v>95</v>
      </c>
      <c r="I846" s="8">
        <v>1045</v>
      </c>
      <c r="J846" s="16">
        <v>1712692.3</v>
      </c>
      <c r="K846" s="66">
        <v>0.45400000000000001</v>
      </c>
      <c r="O846" s="8">
        <v>3120</v>
      </c>
      <c r="P846" s="8">
        <v>548.9398397435898</v>
      </c>
      <c r="Q846" s="8">
        <f t="shared" si="44"/>
        <v>1.4551282051282051E-4</v>
      </c>
      <c r="R846" s="8">
        <f t="shared" si="45"/>
        <v>3.6433864973877679</v>
      </c>
    </row>
    <row r="847" spans="1:18" x14ac:dyDescent="0.3">
      <c r="A847" s="18" t="s">
        <v>116</v>
      </c>
      <c r="B847" s="18" t="s">
        <v>119</v>
      </c>
      <c r="C847" s="8" t="s">
        <v>44</v>
      </c>
      <c r="D847" s="18" t="s">
        <v>5</v>
      </c>
      <c r="E847" s="8" t="s">
        <v>45</v>
      </c>
      <c r="F847" s="8">
        <v>1724</v>
      </c>
      <c r="G847" s="8" t="s">
        <v>6</v>
      </c>
      <c r="H847" s="8" t="s">
        <v>95</v>
      </c>
      <c r="I847" s="8">
        <v>1060</v>
      </c>
      <c r="J847" s="16">
        <v>1737276.4000000001</v>
      </c>
      <c r="K847" s="66">
        <v>0.45400000000000001</v>
      </c>
      <c r="O847" s="8">
        <v>2970</v>
      </c>
      <c r="P847" s="8">
        <v>584.94154882154885</v>
      </c>
      <c r="Q847" s="8">
        <f t="shared" si="44"/>
        <v>1.5286195286195287E-4</v>
      </c>
      <c r="R847" s="8">
        <f t="shared" si="45"/>
        <v>3.4191450479612797</v>
      </c>
    </row>
    <row r="848" spans="1:18" x14ac:dyDescent="0.3">
      <c r="A848" s="18" t="s">
        <v>116</v>
      </c>
      <c r="B848" s="18" t="s">
        <v>119</v>
      </c>
      <c r="C848" s="8" t="s">
        <v>44</v>
      </c>
      <c r="D848" s="18" t="s">
        <v>5</v>
      </c>
      <c r="E848" s="8" t="s">
        <v>45</v>
      </c>
      <c r="F848" s="8">
        <v>1724</v>
      </c>
      <c r="G848" s="8" t="s">
        <v>6</v>
      </c>
      <c r="H848" s="8" t="s">
        <v>95</v>
      </c>
      <c r="I848" s="8">
        <v>332</v>
      </c>
      <c r="J848" s="16">
        <v>544128.08000000007</v>
      </c>
      <c r="K848" s="66">
        <v>0.45400000000000001</v>
      </c>
      <c r="O848" s="8">
        <v>990</v>
      </c>
      <c r="P848" s="8">
        <v>549.62432323232326</v>
      </c>
      <c r="Q848" s="8">
        <f t="shared" si="44"/>
        <v>4.5858585858585862E-4</v>
      </c>
      <c r="R848" s="8">
        <f t="shared" si="45"/>
        <v>3.638849147428671</v>
      </c>
    </row>
    <row r="849" spans="1:18" x14ac:dyDescent="0.3">
      <c r="A849" s="18" t="s">
        <v>116</v>
      </c>
      <c r="B849" s="18" t="s">
        <v>119</v>
      </c>
      <c r="C849" s="8" t="s">
        <v>44</v>
      </c>
      <c r="D849" s="18" t="s">
        <v>5</v>
      </c>
      <c r="E849" s="8" t="s">
        <v>45</v>
      </c>
      <c r="F849" s="8">
        <v>1724</v>
      </c>
      <c r="G849" s="8" t="s">
        <v>6</v>
      </c>
      <c r="H849" s="8" t="s">
        <v>95</v>
      </c>
      <c r="I849" s="8">
        <v>200</v>
      </c>
      <c r="J849" s="16">
        <v>327788</v>
      </c>
      <c r="K849" s="66">
        <v>0.45400000000000001</v>
      </c>
      <c r="O849" s="8">
        <v>600</v>
      </c>
      <c r="P849" s="8">
        <v>546.31333333333339</v>
      </c>
      <c r="Q849" s="8">
        <f t="shared" si="44"/>
        <v>7.5666666666666666E-4</v>
      </c>
      <c r="R849" s="8">
        <f t="shared" si="45"/>
        <v>3.6609027786252093</v>
      </c>
    </row>
    <row r="850" spans="1:18" x14ac:dyDescent="0.3">
      <c r="A850" s="18" t="s">
        <v>116</v>
      </c>
      <c r="B850" s="18" t="s">
        <v>119</v>
      </c>
      <c r="C850" s="8" t="s">
        <v>44</v>
      </c>
      <c r="D850" s="18" t="s">
        <v>5</v>
      </c>
      <c r="E850" s="8" t="s">
        <v>45</v>
      </c>
      <c r="F850" s="8">
        <v>1724</v>
      </c>
      <c r="G850" s="8" t="s">
        <v>6</v>
      </c>
      <c r="H850" s="8" t="s">
        <v>95</v>
      </c>
      <c r="I850" s="8">
        <v>190</v>
      </c>
      <c r="J850" s="16">
        <v>311398.60000000003</v>
      </c>
      <c r="K850" s="66">
        <v>0.45400000000000001</v>
      </c>
      <c r="O850" s="8">
        <v>510</v>
      </c>
      <c r="P850" s="8">
        <v>610.58549019607847</v>
      </c>
      <c r="Q850" s="8">
        <f t="shared" si="44"/>
        <v>8.9019607843137262E-4</v>
      </c>
      <c r="R850" s="8">
        <f t="shared" si="45"/>
        <v>3.2755445914015024</v>
      </c>
    </row>
    <row r="851" spans="1:18" x14ac:dyDescent="0.3">
      <c r="A851" s="18" t="s">
        <v>116</v>
      </c>
      <c r="B851" s="18" t="s">
        <v>119</v>
      </c>
      <c r="C851" s="8" t="s">
        <v>49</v>
      </c>
      <c r="D851" s="18" t="s">
        <v>101</v>
      </c>
      <c r="E851" s="8" t="s">
        <v>48</v>
      </c>
      <c r="F851" s="8">
        <v>1725</v>
      </c>
      <c r="G851" s="8" t="s">
        <v>6</v>
      </c>
      <c r="H851" s="8" t="s">
        <v>95</v>
      </c>
      <c r="I851" s="8">
        <v>742</v>
      </c>
      <c r="J851" s="16">
        <v>1216093.48</v>
      </c>
      <c r="K851" s="66">
        <v>0.45400000000000001</v>
      </c>
      <c r="O851" s="8">
        <v>540</v>
      </c>
      <c r="P851" s="8">
        <v>2252.0249629629629</v>
      </c>
      <c r="Q851" s="8">
        <f t="shared" si="44"/>
        <v>8.4074074074074075E-4</v>
      </c>
      <c r="R851" s="8">
        <f t="shared" si="45"/>
        <v>0.8880896228470857</v>
      </c>
    </row>
    <row r="852" spans="1:18" x14ac:dyDescent="0.3">
      <c r="A852" s="18" t="s">
        <v>116</v>
      </c>
      <c r="B852" s="18" t="s">
        <v>119</v>
      </c>
      <c r="C852" s="8" t="s">
        <v>49</v>
      </c>
      <c r="D852" s="18" t="s">
        <v>101</v>
      </c>
      <c r="E852" s="8" t="s">
        <v>48</v>
      </c>
      <c r="F852" s="8">
        <v>1725</v>
      </c>
      <c r="G852" s="8" t="s">
        <v>6</v>
      </c>
      <c r="H852" s="8" t="s">
        <v>95</v>
      </c>
      <c r="I852" s="8">
        <v>102</v>
      </c>
      <c r="J852" s="16">
        <v>167171.88</v>
      </c>
      <c r="K852" s="66">
        <v>0.45400000000000001</v>
      </c>
      <c r="O852" s="8">
        <v>60</v>
      </c>
      <c r="P852" s="8">
        <v>2786.1979999999999</v>
      </c>
      <c r="Q852" s="8">
        <f t="shared" si="44"/>
        <v>7.5666666666666669E-3</v>
      </c>
      <c r="R852" s="8">
        <f t="shared" si="45"/>
        <v>0.71782407424023709</v>
      </c>
    </row>
    <row r="853" spans="1:18" x14ac:dyDescent="0.3">
      <c r="A853" s="18" t="s">
        <v>116</v>
      </c>
      <c r="B853" s="18" t="s">
        <v>119</v>
      </c>
      <c r="C853" s="8" t="s">
        <v>49</v>
      </c>
      <c r="D853" s="18" t="s">
        <v>101</v>
      </c>
      <c r="E853" s="8" t="s">
        <v>48</v>
      </c>
      <c r="F853" s="8">
        <v>1725</v>
      </c>
      <c r="G853" s="8" t="s">
        <v>6</v>
      </c>
      <c r="H853" s="8" t="s">
        <v>95</v>
      </c>
      <c r="I853" s="8">
        <v>924</v>
      </c>
      <c r="J853" s="16">
        <v>1514380.5599999998</v>
      </c>
      <c r="K853" s="66">
        <v>0.45400000000000001</v>
      </c>
      <c r="O853" s="8">
        <v>720</v>
      </c>
      <c r="P853" s="8">
        <v>2103.306333333333</v>
      </c>
      <c r="Q853" s="8">
        <f t="shared" si="44"/>
        <v>6.3055555555555553E-4</v>
      </c>
      <c r="R853" s="8">
        <f t="shared" si="45"/>
        <v>0.95088383860395054</v>
      </c>
    </row>
    <row r="854" spans="1:18" x14ac:dyDescent="0.3">
      <c r="A854" s="18" t="s">
        <v>116</v>
      </c>
      <c r="B854" s="18" t="s">
        <v>119</v>
      </c>
      <c r="C854" s="8" t="s">
        <v>49</v>
      </c>
      <c r="D854" s="18" t="s">
        <v>101</v>
      </c>
      <c r="E854" s="8" t="s">
        <v>48</v>
      </c>
      <c r="F854" s="8">
        <v>1725</v>
      </c>
      <c r="G854" s="8" t="s">
        <v>6</v>
      </c>
      <c r="H854" s="8" t="s">
        <v>95</v>
      </c>
      <c r="I854" s="8">
        <v>560</v>
      </c>
      <c r="J854" s="16">
        <v>917806.4</v>
      </c>
      <c r="K854" s="66">
        <v>0.45400000000000001</v>
      </c>
      <c r="O854" s="8">
        <v>420</v>
      </c>
      <c r="P854" s="8">
        <v>2185.2533333333336</v>
      </c>
      <c r="Q854" s="8">
        <f t="shared" ref="Q854:Q917" si="46">SUM(K854/O854)</f>
        <v>1.080952380952381E-3</v>
      </c>
      <c r="R854" s="8">
        <f t="shared" ref="R854:R917" si="47">SUM(O854/J854)*2000</f>
        <v>0.91522569465630221</v>
      </c>
    </row>
    <row r="855" spans="1:18" x14ac:dyDescent="0.3">
      <c r="A855" s="18" t="s">
        <v>116</v>
      </c>
      <c r="B855" s="18" t="s">
        <v>119</v>
      </c>
      <c r="C855" s="8" t="s">
        <v>49</v>
      </c>
      <c r="D855" s="18" t="s">
        <v>101</v>
      </c>
      <c r="E855" s="8" t="s">
        <v>48</v>
      </c>
      <c r="F855" s="8">
        <v>1725</v>
      </c>
      <c r="G855" s="8" t="s">
        <v>6</v>
      </c>
      <c r="H855" s="8" t="s">
        <v>95</v>
      </c>
      <c r="I855" s="8">
        <v>588</v>
      </c>
      <c r="J855" s="16">
        <v>963696.72</v>
      </c>
      <c r="K855" s="66">
        <v>0.45400000000000001</v>
      </c>
      <c r="O855" s="8">
        <v>420</v>
      </c>
      <c r="P855" s="8">
        <v>2294.5160000000001</v>
      </c>
      <c r="Q855" s="8">
        <f t="shared" si="46"/>
        <v>1.080952380952381E-3</v>
      </c>
      <c r="R855" s="8">
        <f t="shared" si="47"/>
        <v>0.87164351872028789</v>
      </c>
    </row>
    <row r="856" spans="1:18" x14ac:dyDescent="0.3">
      <c r="A856" s="18" t="s">
        <v>116</v>
      </c>
      <c r="B856" s="18" t="s">
        <v>119</v>
      </c>
      <c r="C856" s="8" t="s">
        <v>49</v>
      </c>
      <c r="D856" s="18" t="s">
        <v>101</v>
      </c>
      <c r="E856" s="8" t="s">
        <v>48</v>
      </c>
      <c r="F856" s="8">
        <v>1725</v>
      </c>
      <c r="G856" s="8" t="s">
        <v>6</v>
      </c>
      <c r="H856" s="8" t="s">
        <v>95</v>
      </c>
      <c r="I856" s="8">
        <v>448</v>
      </c>
      <c r="J856" s="16">
        <v>734245.12</v>
      </c>
      <c r="K856" s="66">
        <v>0.45400000000000001</v>
      </c>
      <c r="O856" s="8">
        <v>360</v>
      </c>
      <c r="P856" s="8">
        <v>2039.5697777777777</v>
      </c>
      <c r="Q856" s="8">
        <f t="shared" si="46"/>
        <v>1.2611111111111111E-3</v>
      </c>
      <c r="R856" s="8">
        <f t="shared" si="47"/>
        <v>0.98059895856032386</v>
      </c>
    </row>
    <row r="857" spans="1:18" x14ac:dyDescent="0.3">
      <c r="A857" s="18" t="s">
        <v>116</v>
      </c>
      <c r="B857" s="18" t="s">
        <v>119</v>
      </c>
      <c r="C857" s="8" t="s">
        <v>49</v>
      </c>
      <c r="D857" s="18" t="s">
        <v>101</v>
      </c>
      <c r="E857" s="8" t="s">
        <v>48</v>
      </c>
      <c r="F857" s="8">
        <v>1725</v>
      </c>
      <c r="G857" s="8" t="s">
        <v>6</v>
      </c>
      <c r="H857" s="8" t="s">
        <v>95</v>
      </c>
      <c r="I857" s="8">
        <v>1344</v>
      </c>
      <c r="J857" s="16">
        <v>2202735.3600000003</v>
      </c>
      <c r="K857" s="66">
        <v>0.45400000000000001</v>
      </c>
      <c r="O857" s="8">
        <v>600</v>
      </c>
      <c r="P857" s="8">
        <v>3671.2256000000007</v>
      </c>
      <c r="Q857" s="8">
        <f t="shared" si="46"/>
        <v>7.5666666666666666E-4</v>
      </c>
      <c r="R857" s="8">
        <f t="shared" si="47"/>
        <v>0.54477719920017986</v>
      </c>
    </row>
    <row r="858" spans="1:18" x14ac:dyDescent="0.3">
      <c r="A858" s="18" t="s">
        <v>116</v>
      </c>
      <c r="B858" s="18" t="s">
        <v>119</v>
      </c>
      <c r="C858" s="8" t="s">
        <v>49</v>
      </c>
      <c r="D858" s="18" t="s">
        <v>101</v>
      </c>
      <c r="E858" s="8" t="s">
        <v>48</v>
      </c>
      <c r="F858" s="8">
        <v>1725</v>
      </c>
      <c r="G858" s="8" t="s">
        <v>6</v>
      </c>
      <c r="H858" s="8" t="s">
        <v>95</v>
      </c>
      <c r="I858" s="8">
        <v>1736</v>
      </c>
      <c r="J858" s="16">
        <v>2845199.84</v>
      </c>
      <c r="K858" s="66">
        <v>0.45400000000000001</v>
      </c>
      <c r="O858" s="8">
        <v>1260</v>
      </c>
      <c r="P858" s="8">
        <v>2258.0951111111108</v>
      </c>
      <c r="Q858" s="8">
        <f t="shared" si="46"/>
        <v>3.6031746031746034E-4</v>
      </c>
      <c r="R858" s="8">
        <f t="shared" si="47"/>
        <v>0.88570228515126026</v>
      </c>
    </row>
    <row r="859" spans="1:18" x14ac:dyDescent="0.3">
      <c r="A859" s="18" t="s">
        <v>116</v>
      </c>
      <c r="B859" s="18" t="s">
        <v>119</v>
      </c>
      <c r="C859" s="8" t="s">
        <v>49</v>
      </c>
      <c r="D859" s="18" t="s">
        <v>101</v>
      </c>
      <c r="E859" s="8" t="s">
        <v>48</v>
      </c>
      <c r="F859" s="8">
        <v>1725</v>
      </c>
      <c r="G859" s="8" t="s">
        <v>6</v>
      </c>
      <c r="H859" s="8" t="s">
        <v>95</v>
      </c>
      <c r="I859" s="8">
        <v>1008</v>
      </c>
      <c r="J859" s="16">
        <v>1652051.52</v>
      </c>
      <c r="K859" s="66">
        <v>0.45400000000000001</v>
      </c>
      <c r="O859" s="8">
        <v>780</v>
      </c>
      <c r="P859" s="8">
        <v>2118.0147692307692</v>
      </c>
      <c r="Q859" s="8">
        <f t="shared" si="46"/>
        <v>5.8205128205128206E-4</v>
      </c>
      <c r="R859" s="8">
        <f t="shared" si="47"/>
        <v>0.94428047861364517</v>
      </c>
    </row>
    <row r="860" spans="1:18" x14ac:dyDescent="0.3">
      <c r="A860" s="18" t="s">
        <v>116</v>
      </c>
      <c r="B860" s="18" t="s">
        <v>119</v>
      </c>
      <c r="C860" s="8" t="s">
        <v>49</v>
      </c>
      <c r="D860" s="18" t="s">
        <v>101</v>
      </c>
      <c r="E860" s="8" t="s">
        <v>48</v>
      </c>
      <c r="F860" s="8">
        <v>1725</v>
      </c>
      <c r="G860" s="8" t="s">
        <v>6</v>
      </c>
      <c r="H860" s="8" t="s">
        <v>95</v>
      </c>
      <c r="I860" s="8">
        <v>1680</v>
      </c>
      <c r="J860" s="16">
        <v>2753419.2</v>
      </c>
      <c r="K860" s="66">
        <v>0.45400000000000001</v>
      </c>
      <c r="O860" s="8">
        <v>1320</v>
      </c>
      <c r="P860" s="8">
        <v>2085.9236363636364</v>
      </c>
      <c r="Q860" s="8">
        <f t="shared" si="46"/>
        <v>3.4393939393939394E-4</v>
      </c>
      <c r="R860" s="8">
        <f t="shared" si="47"/>
        <v>0.95880787059231654</v>
      </c>
    </row>
    <row r="861" spans="1:18" x14ac:dyDescent="0.3">
      <c r="A861" s="18" t="s">
        <v>116</v>
      </c>
      <c r="B861" s="18" t="s">
        <v>119</v>
      </c>
      <c r="C861" s="8" t="s">
        <v>49</v>
      </c>
      <c r="D861" s="18" t="s">
        <v>101</v>
      </c>
      <c r="E861" s="8" t="s">
        <v>48</v>
      </c>
      <c r="F861" s="8">
        <v>1725</v>
      </c>
      <c r="G861" s="8" t="s">
        <v>6</v>
      </c>
      <c r="H861" s="8" t="s">
        <v>95</v>
      </c>
      <c r="I861" s="8">
        <v>896</v>
      </c>
      <c r="J861" s="16">
        <v>1468490.24</v>
      </c>
      <c r="K861" s="66">
        <v>0.45400000000000001</v>
      </c>
      <c r="O861" s="8">
        <v>3360</v>
      </c>
      <c r="P861" s="8">
        <v>437.05066666666664</v>
      </c>
      <c r="Q861" s="8">
        <f t="shared" si="46"/>
        <v>1.3511904761904763E-4</v>
      </c>
      <c r="R861" s="8">
        <f t="shared" si="47"/>
        <v>4.5761284732815106</v>
      </c>
    </row>
    <row r="862" spans="1:18" x14ac:dyDescent="0.3">
      <c r="A862" s="18" t="s">
        <v>116</v>
      </c>
      <c r="B862" s="18" t="s">
        <v>119</v>
      </c>
      <c r="C862" s="8" t="s">
        <v>49</v>
      </c>
      <c r="D862" s="18" t="s">
        <v>101</v>
      </c>
      <c r="E862" s="8" t="s">
        <v>48</v>
      </c>
      <c r="F862" s="8">
        <v>1725</v>
      </c>
      <c r="G862" s="8" t="s">
        <v>6</v>
      </c>
      <c r="H862" s="8" t="s">
        <v>95</v>
      </c>
      <c r="I862" s="8">
        <v>1344</v>
      </c>
      <c r="J862" s="16">
        <v>2202735.3600000003</v>
      </c>
      <c r="K862" s="66">
        <v>0.45400000000000001</v>
      </c>
      <c r="O862" s="8">
        <v>1200</v>
      </c>
      <c r="P862" s="8">
        <v>1835.6128000000003</v>
      </c>
      <c r="Q862" s="8">
        <f t="shared" si="46"/>
        <v>3.7833333333333333E-4</v>
      </c>
      <c r="R862" s="8">
        <f t="shared" si="47"/>
        <v>1.0895543984003597</v>
      </c>
    </row>
    <row r="863" spans="1:18" x14ac:dyDescent="0.3">
      <c r="A863" s="18" t="s">
        <v>116</v>
      </c>
      <c r="B863" s="18" t="s">
        <v>119</v>
      </c>
      <c r="C863" s="8" t="s">
        <v>49</v>
      </c>
      <c r="D863" s="18" t="s">
        <v>101</v>
      </c>
      <c r="E863" s="8" t="s">
        <v>48</v>
      </c>
      <c r="F863" s="8">
        <v>1725</v>
      </c>
      <c r="G863" s="8" t="s">
        <v>6</v>
      </c>
      <c r="H863" s="8" t="s">
        <v>95</v>
      </c>
      <c r="I863" s="8">
        <v>224</v>
      </c>
      <c r="J863" s="16">
        <v>367122.56</v>
      </c>
      <c r="K863" s="66">
        <v>0.45400000000000001</v>
      </c>
      <c r="O863" s="8">
        <v>180</v>
      </c>
      <c r="P863" s="8">
        <v>2039.5697777777777</v>
      </c>
      <c r="Q863" s="8">
        <f t="shared" si="46"/>
        <v>2.5222222222222221E-3</v>
      </c>
      <c r="R863" s="8">
        <f t="shared" si="47"/>
        <v>0.98059895856032386</v>
      </c>
    </row>
    <row r="864" spans="1:18" x14ac:dyDescent="0.3">
      <c r="A864" s="18" t="s">
        <v>116</v>
      </c>
      <c r="B864" s="18" t="s">
        <v>119</v>
      </c>
      <c r="C864" s="8" t="s">
        <v>44</v>
      </c>
      <c r="D864" s="18" t="s">
        <v>5</v>
      </c>
      <c r="E864" s="8" t="s">
        <v>45</v>
      </c>
      <c r="F864" s="8">
        <v>1723</v>
      </c>
      <c r="G864" s="8" t="s">
        <v>50</v>
      </c>
      <c r="H864" s="8" t="s">
        <v>122</v>
      </c>
      <c r="I864" s="8">
        <v>750</v>
      </c>
      <c r="J864" s="16">
        <v>885000</v>
      </c>
      <c r="K864" s="16">
        <f>SUM(I864)</f>
        <v>750</v>
      </c>
      <c r="O864" s="8">
        <v>180</v>
      </c>
      <c r="P864" s="8">
        <v>4916.666666666667</v>
      </c>
      <c r="Q864" s="8">
        <f t="shared" si="46"/>
        <v>4.166666666666667</v>
      </c>
      <c r="R864" s="8">
        <f t="shared" si="47"/>
        <v>0.40677966101694912</v>
      </c>
    </row>
    <row r="865" spans="1:18" x14ac:dyDescent="0.3">
      <c r="A865" s="18" t="s">
        <v>116</v>
      </c>
      <c r="B865" s="18" t="s">
        <v>119</v>
      </c>
      <c r="C865" s="8" t="s">
        <v>44</v>
      </c>
      <c r="D865" s="18" t="s">
        <v>5</v>
      </c>
      <c r="E865" s="8" t="s">
        <v>45</v>
      </c>
      <c r="F865" s="8">
        <v>1723</v>
      </c>
      <c r="G865" s="8" t="s">
        <v>50</v>
      </c>
      <c r="H865" s="8" t="s">
        <v>122</v>
      </c>
      <c r="I865" s="8">
        <v>225</v>
      </c>
      <c r="J865" s="16">
        <v>265500</v>
      </c>
      <c r="K865" s="16">
        <f t="shared" ref="K865:K922" si="48">SUM(I865)</f>
        <v>225</v>
      </c>
      <c r="O865" s="8">
        <v>120</v>
      </c>
      <c r="P865" s="8">
        <v>2212.5</v>
      </c>
      <c r="Q865" s="8">
        <f t="shared" si="46"/>
        <v>1.875</v>
      </c>
      <c r="R865" s="8">
        <f t="shared" si="47"/>
        <v>0.903954802259887</v>
      </c>
    </row>
    <row r="866" spans="1:18" x14ac:dyDescent="0.3">
      <c r="A866" s="18" t="s">
        <v>116</v>
      </c>
      <c r="B866" s="18" t="s">
        <v>119</v>
      </c>
      <c r="C866" s="8" t="s">
        <v>44</v>
      </c>
      <c r="D866" s="18" t="s">
        <v>5</v>
      </c>
      <c r="E866" s="8" t="s">
        <v>45</v>
      </c>
      <c r="F866" s="8">
        <v>1723</v>
      </c>
      <c r="G866" s="8" t="s">
        <v>50</v>
      </c>
      <c r="H866" s="8" t="s">
        <v>122</v>
      </c>
      <c r="I866" s="8">
        <v>750</v>
      </c>
      <c r="J866" s="16">
        <v>885000</v>
      </c>
      <c r="K866" s="16">
        <f t="shared" si="48"/>
        <v>750</v>
      </c>
      <c r="O866" s="8">
        <v>240</v>
      </c>
      <c r="P866" s="8">
        <v>3687.5</v>
      </c>
      <c r="Q866" s="8">
        <f t="shared" si="46"/>
        <v>3.125</v>
      </c>
      <c r="R866" s="8">
        <f t="shared" si="47"/>
        <v>0.5423728813559322</v>
      </c>
    </row>
    <row r="867" spans="1:18" x14ac:dyDescent="0.3">
      <c r="A867" s="18" t="s">
        <v>116</v>
      </c>
      <c r="B867" s="18" t="s">
        <v>119</v>
      </c>
      <c r="C867" s="8" t="s">
        <v>44</v>
      </c>
      <c r="D867" s="18" t="s">
        <v>5</v>
      </c>
      <c r="E867" s="8" t="s">
        <v>45</v>
      </c>
      <c r="F867" s="8">
        <v>1724</v>
      </c>
      <c r="G867" s="8" t="s">
        <v>50</v>
      </c>
      <c r="H867" s="8" t="s">
        <v>122</v>
      </c>
      <c r="I867" s="8">
        <v>375</v>
      </c>
      <c r="J867" s="16">
        <v>442500</v>
      </c>
      <c r="K867" s="16">
        <f t="shared" si="48"/>
        <v>375</v>
      </c>
      <c r="O867" s="8">
        <v>120</v>
      </c>
      <c r="P867" s="8">
        <v>3687.5</v>
      </c>
      <c r="Q867" s="8">
        <f t="shared" si="46"/>
        <v>3.125</v>
      </c>
      <c r="R867" s="8">
        <f t="shared" si="47"/>
        <v>0.5423728813559322</v>
      </c>
    </row>
    <row r="868" spans="1:18" x14ac:dyDescent="0.3">
      <c r="A868" s="18" t="s">
        <v>116</v>
      </c>
      <c r="B868" s="18" t="s">
        <v>119</v>
      </c>
      <c r="C868" s="8" t="s">
        <v>44</v>
      </c>
      <c r="D868" s="18" t="s">
        <v>5</v>
      </c>
      <c r="E868" s="8" t="s">
        <v>45</v>
      </c>
      <c r="F868" s="8">
        <v>1724</v>
      </c>
      <c r="G868" s="8" t="s">
        <v>50</v>
      </c>
      <c r="H868" s="8" t="s">
        <v>122</v>
      </c>
      <c r="I868" s="8">
        <v>2475</v>
      </c>
      <c r="J868" s="16">
        <v>2920500</v>
      </c>
      <c r="K868" s="16">
        <f t="shared" si="48"/>
        <v>2475</v>
      </c>
      <c r="O868" s="8">
        <v>840</v>
      </c>
      <c r="P868" s="8">
        <v>3476.7857142857142</v>
      </c>
      <c r="Q868" s="8">
        <f t="shared" si="46"/>
        <v>2.9464285714285716</v>
      </c>
      <c r="R868" s="8">
        <f t="shared" si="47"/>
        <v>0.57524396507447362</v>
      </c>
    </row>
    <row r="869" spans="1:18" x14ac:dyDescent="0.3">
      <c r="A869" s="18" t="s">
        <v>116</v>
      </c>
      <c r="B869" s="18" t="s">
        <v>119</v>
      </c>
      <c r="C869" s="8" t="s">
        <v>44</v>
      </c>
      <c r="D869" s="18" t="s">
        <v>5</v>
      </c>
      <c r="E869" s="8" t="s">
        <v>45</v>
      </c>
      <c r="F869" s="8">
        <v>1724</v>
      </c>
      <c r="G869" s="8" t="s">
        <v>50</v>
      </c>
      <c r="H869" s="8" t="s">
        <v>122</v>
      </c>
      <c r="I869" s="8">
        <v>750</v>
      </c>
      <c r="J869" s="16">
        <v>885000</v>
      </c>
      <c r="K869" s="16">
        <f t="shared" si="48"/>
        <v>750</v>
      </c>
      <c r="O869" s="8">
        <v>240</v>
      </c>
      <c r="P869" s="8">
        <v>3687.5</v>
      </c>
      <c r="Q869" s="8">
        <f t="shared" si="46"/>
        <v>3.125</v>
      </c>
      <c r="R869" s="8">
        <f t="shared" si="47"/>
        <v>0.5423728813559322</v>
      </c>
    </row>
    <row r="870" spans="1:18" x14ac:dyDescent="0.3">
      <c r="A870" s="18" t="s">
        <v>116</v>
      </c>
      <c r="B870" s="18" t="s">
        <v>119</v>
      </c>
      <c r="C870" s="8" t="s">
        <v>44</v>
      </c>
      <c r="D870" s="18" t="s">
        <v>5</v>
      </c>
      <c r="E870" s="8" t="s">
        <v>45</v>
      </c>
      <c r="F870" s="8">
        <v>1724</v>
      </c>
      <c r="G870" s="8" t="s">
        <v>50</v>
      </c>
      <c r="H870" s="8" t="s">
        <v>122</v>
      </c>
      <c r="I870" s="8">
        <v>1500</v>
      </c>
      <c r="J870" s="16">
        <v>1770000</v>
      </c>
      <c r="K870" s="16">
        <f t="shared" si="48"/>
        <v>1500</v>
      </c>
      <c r="O870" s="8">
        <v>480</v>
      </c>
      <c r="P870" s="8">
        <v>3687.5</v>
      </c>
      <c r="Q870" s="8">
        <f t="shared" si="46"/>
        <v>3.125</v>
      </c>
      <c r="R870" s="8">
        <f t="shared" si="47"/>
        <v>0.5423728813559322</v>
      </c>
    </row>
    <row r="871" spans="1:18" x14ac:dyDescent="0.3">
      <c r="A871" s="18" t="s">
        <v>116</v>
      </c>
      <c r="B871" s="18" t="s">
        <v>119</v>
      </c>
      <c r="C871" s="8" t="s">
        <v>44</v>
      </c>
      <c r="D871" s="18" t="s">
        <v>5</v>
      </c>
      <c r="E871" s="8" t="s">
        <v>45</v>
      </c>
      <c r="F871" s="8">
        <v>1724</v>
      </c>
      <c r="G871" s="8" t="s">
        <v>50</v>
      </c>
      <c r="H871" s="8" t="s">
        <v>122</v>
      </c>
      <c r="I871" s="8">
        <v>750</v>
      </c>
      <c r="J871" s="16">
        <v>885000</v>
      </c>
      <c r="K871" s="16">
        <f t="shared" si="48"/>
        <v>750</v>
      </c>
      <c r="O871" s="8">
        <v>240</v>
      </c>
      <c r="P871" s="8">
        <v>3687.5</v>
      </c>
      <c r="Q871" s="8">
        <f t="shared" si="46"/>
        <v>3.125</v>
      </c>
      <c r="R871" s="8">
        <f t="shared" si="47"/>
        <v>0.5423728813559322</v>
      </c>
    </row>
    <row r="872" spans="1:18" x14ac:dyDescent="0.3">
      <c r="A872" s="18" t="s">
        <v>116</v>
      </c>
      <c r="B872" s="18" t="s">
        <v>119</v>
      </c>
      <c r="C872" s="8" t="s">
        <v>44</v>
      </c>
      <c r="D872" s="18" t="s">
        <v>5</v>
      </c>
      <c r="E872" s="8" t="s">
        <v>45</v>
      </c>
      <c r="F872" s="8">
        <v>1724</v>
      </c>
      <c r="G872" s="8" t="s">
        <v>50</v>
      </c>
      <c r="H872" s="8" t="s">
        <v>122</v>
      </c>
      <c r="I872" s="8">
        <v>225</v>
      </c>
      <c r="J872" s="16">
        <v>265500</v>
      </c>
      <c r="K872" s="16">
        <f t="shared" si="48"/>
        <v>225</v>
      </c>
      <c r="O872" s="8">
        <v>75</v>
      </c>
      <c r="P872" s="8">
        <v>3540</v>
      </c>
      <c r="Q872" s="8">
        <f t="shared" si="46"/>
        <v>3</v>
      </c>
      <c r="R872" s="8">
        <f t="shared" si="47"/>
        <v>0.56497175141242939</v>
      </c>
    </row>
    <row r="873" spans="1:18" x14ac:dyDescent="0.3">
      <c r="A873" s="18" t="s">
        <v>116</v>
      </c>
      <c r="B873" s="18" t="s">
        <v>119</v>
      </c>
      <c r="C873" s="8" t="s">
        <v>44</v>
      </c>
      <c r="D873" s="18" t="s">
        <v>5</v>
      </c>
      <c r="E873" s="8" t="s">
        <v>45</v>
      </c>
      <c r="F873" s="8">
        <v>1724</v>
      </c>
      <c r="G873" s="8" t="s">
        <v>50</v>
      </c>
      <c r="H873" s="8" t="s">
        <v>122</v>
      </c>
      <c r="I873" s="8">
        <v>1500</v>
      </c>
      <c r="J873" s="16">
        <v>1770000</v>
      </c>
      <c r="K873" s="16">
        <f t="shared" si="48"/>
        <v>1500</v>
      </c>
      <c r="O873" s="8">
        <v>480</v>
      </c>
      <c r="P873" s="8">
        <v>3687.5</v>
      </c>
      <c r="Q873" s="8">
        <f t="shared" si="46"/>
        <v>3.125</v>
      </c>
      <c r="R873" s="8">
        <f t="shared" si="47"/>
        <v>0.5423728813559322</v>
      </c>
    </row>
    <row r="874" spans="1:18" x14ac:dyDescent="0.3">
      <c r="A874" s="18" t="s">
        <v>116</v>
      </c>
      <c r="B874" s="18" t="s">
        <v>119</v>
      </c>
      <c r="C874" s="8" t="s">
        <v>44</v>
      </c>
      <c r="D874" s="18" t="s">
        <v>5</v>
      </c>
      <c r="E874" s="8" t="s">
        <v>45</v>
      </c>
      <c r="F874" s="8">
        <v>1724</v>
      </c>
      <c r="G874" s="8" t="s">
        <v>50</v>
      </c>
      <c r="H874" s="8" t="s">
        <v>122</v>
      </c>
      <c r="I874" s="8">
        <v>6000</v>
      </c>
      <c r="J874" s="16">
        <v>7080000</v>
      </c>
      <c r="K874" s="16">
        <f t="shared" si="48"/>
        <v>6000</v>
      </c>
      <c r="O874" s="8">
        <v>1920</v>
      </c>
      <c r="P874" s="8">
        <v>3687.5</v>
      </c>
      <c r="Q874" s="8">
        <f t="shared" si="46"/>
        <v>3.125</v>
      </c>
      <c r="R874" s="8">
        <f t="shared" si="47"/>
        <v>0.5423728813559322</v>
      </c>
    </row>
    <row r="875" spans="1:18" x14ac:dyDescent="0.3">
      <c r="A875" s="18" t="s">
        <v>116</v>
      </c>
      <c r="B875" s="18" t="s">
        <v>119</v>
      </c>
      <c r="C875" s="8" t="s">
        <v>44</v>
      </c>
      <c r="D875" s="18" t="s">
        <v>5</v>
      </c>
      <c r="E875" s="8" t="s">
        <v>45</v>
      </c>
      <c r="F875" s="8">
        <v>1724</v>
      </c>
      <c r="G875" s="8" t="s">
        <v>50</v>
      </c>
      <c r="H875" s="8" t="s">
        <v>122</v>
      </c>
      <c r="I875" s="8">
        <v>5250</v>
      </c>
      <c r="J875" s="16">
        <v>6195000</v>
      </c>
      <c r="K875" s="16">
        <f t="shared" si="48"/>
        <v>5250</v>
      </c>
      <c r="O875" s="8">
        <v>1680</v>
      </c>
      <c r="P875" s="8">
        <v>3687.5</v>
      </c>
      <c r="Q875" s="8">
        <f t="shared" si="46"/>
        <v>3.125</v>
      </c>
      <c r="R875" s="8">
        <f t="shared" si="47"/>
        <v>0.5423728813559322</v>
      </c>
    </row>
    <row r="876" spans="1:18" x14ac:dyDescent="0.3">
      <c r="A876" s="18" t="s">
        <v>116</v>
      </c>
      <c r="B876" s="18" t="s">
        <v>119</v>
      </c>
      <c r="C876" s="8" t="s">
        <v>44</v>
      </c>
      <c r="D876" s="18" t="s">
        <v>5</v>
      </c>
      <c r="E876" s="8" t="s">
        <v>45</v>
      </c>
      <c r="F876" s="8">
        <v>1724</v>
      </c>
      <c r="G876" s="8" t="s">
        <v>50</v>
      </c>
      <c r="H876" s="8" t="s">
        <v>122</v>
      </c>
      <c r="I876" s="8">
        <v>7500</v>
      </c>
      <c r="J876" s="16">
        <v>8850000</v>
      </c>
      <c r="K876" s="16">
        <f t="shared" si="48"/>
        <v>7500</v>
      </c>
      <c r="O876" s="8">
        <v>2400</v>
      </c>
      <c r="P876" s="8">
        <v>3687.5</v>
      </c>
      <c r="Q876" s="8">
        <f t="shared" si="46"/>
        <v>3.125</v>
      </c>
      <c r="R876" s="8">
        <f t="shared" si="47"/>
        <v>0.5423728813559322</v>
      </c>
    </row>
    <row r="877" spans="1:18" x14ac:dyDescent="0.3">
      <c r="A877" s="18" t="s">
        <v>116</v>
      </c>
      <c r="B877" s="18" t="s">
        <v>119</v>
      </c>
      <c r="C877" s="8" t="s">
        <v>44</v>
      </c>
      <c r="D877" s="18" t="s">
        <v>5</v>
      </c>
      <c r="E877" s="8" t="s">
        <v>45</v>
      </c>
      <c r="F877" s="8">
        <v>1724</v>
      </c>
      <c r="G877" s="8" t="s">
        <v>50</v>
      </c>
      <c r="H877" s="8" t="s">
        <v>122</v>
      </c>
      <c r="I877" s="8">
        <v>1500</v>
      </c>
      <c r="J877" s="16">
        <v>1770000</v>
      </c>
      <c r="K877" s="16">
        <f t="shared" si="48"/>
        <v>1500</v>
      </c>
      <c r="O877" s="8">
        <v>480</v>
      </c>
      <c r="P877" s="8">
        <v>3687.5</v>
      </c>
      <c r="Q877" s="8">
        <f t="shared" si="46"/>
        <v>3.125</v>
      </c>
      <c r="R877" s="8">
        <f t="shared" si="47"/>
        <v>0.5423728813559322</v>
      </c>
    </row>
    <row r="878" spans="1:18" x14ac:dyDescent="0.3">
      <c r="A878" s="18" t="s">
        <v>116</v>
      </c>
      <c r="B878" s="18" t="s">
        <v>119</v>
      </c>
      <c r="C878" s="8" t="s">
        <v>44</v>
      </c>
      <c r="D878" s="18" t="s">
        <v>5</v>
      </c>
      <c r="E878" s="8" t="s">
        <v>45</v>
      </c>
      <c r="F878" s="8">
        <v>1724</v>
      </c>
      <c r="G878" s="8" t="s">
        <v>50</v>
      </c>
      <c r="H878" s="8" t="s">
        <v>122</v>
      </c>
      <c r="I878" s="8">
        <v>4875</v>
      </c>
      <c r="J878" s="16">
        <v>5752500</v>
      </c>
      <c r="K878" s="16">
        <f t="shared" si="48"/>
        <v>4875</v>
      </c>
      <c r="O878" s="8">
        <v>1560</v>
      </c>
      <c r="P878" s="8">
        <v>3687.5</v>
      </c>
      <c r="Q878" s="8">
        <f t="shared" si="46"/>
        <v>3.125</v>
      </c>
      <c r="R878" s="8">
        <f t="shared" si="47"/>
        <v>0.5423728813559322</v>
      </c>
    </row>
    <row r="879" spans="1:18" x14ac:dyDescent="0.3">
      <c r="A879" s="18" t="s">
        <v>116</v>
      </c>
      <c r="B879" s="18" t="s">
        <v>119</v>
      </c>
      <c r="C879" s="8" t="s">
        <v>44</v>
      </c>
      <c r="D879" s="18" t="s">
        <v>5</v>
      </c>
      <c r="E879" s="8" t="s">
        <v>45</v>
      </c>
      <c r="F879" s="8">
        <v>1724</v>
      </c>
      <c r="G879" s="8" t="s">
        <v>50</v>
      </c>
      <c r="H879" s="8" t="s">
        <v>122</v>
      </c>
      <c r="I879" s="8">
        <v>11250</v>
      </c>
      <c r="J879" s="16">
        <v>13275000</v>
      </c>
      <c r="K879" s="16">
        <f t="shared" si="48"/>
        <v>11250</v>
      </c>
      <c r="O879" s="8">
        <v>3600</v>
      </c>
      <c r="P879" s="8">
        <v>3687.5</v>
      </c>
      <c r="Q879" s="8">
        <f t="shared" si="46"/>
        <v>3.125</v>
      </c>
      <c r="R879" s="8">
        <f t="shared" si="47"/>
        <v>0.5423728813559322</v>
      </c>
    </row>
    <row r="880" spans="1:18" x14ac:dyDescent="0.3">
      <c r="A880" s="18" t="s">
        <v>116</v>
      </c>
      <c r="B880" s="18" t="s">
        <v>119</v>
      </c>
      <c r="C880" s="8" t="s">
        <v>44</v>
      </c>
      <c r="D880" s="18" t="s">
        <v>5</v>
      </c>
      <c r="E880" s="8" t="s">
        <v>45</v>
      </c>
      <c r="F880" s="8">
        <v>1724</v>
      </c>
      <c r="G880" s="8" t="s">
        <v>50</v>
      </c>
      <c r="H880" s="8" t="s">
        <v>122</v>
      </c>
      <c r="I880" s="8">
        <v>8625</v>
      </c>
      <c r="J880" s="16">
        <v>10177500</v>
      </c>
      <c r="K880" s="16">
        <f t="shared" si="48"/>
        <v>8625</v>
      </c>
      <c r="O880" s="8">
        <v>2760</v>
      </c>
      <c r="P880" s="8">
        <v>3687.5</v>
      </c>
      <c r="Q880" s="8">
        <f t="shared" si="46"/>
        <v>3.125</v>
      </c>
      <c r="R880" s="8">
        <f t="shared" si="47"/>
        <v>0.5423728813559322</v>
      </c>
    </row>
    <row r="881" spans="1:18" x14ac:dyDescent="0.3">
      <c r="A881" s="18" t="s">
        <v>116</v>
      </c>
      <c r="B881" s="18" t="s">
        <v>119</v>
      </c>
      <c r="C881" s="8" t="s">
        <v>44</v>
      </c>
      <c r="D881" s="18" t="s">
        <v>5</v>
      </c>
      <c r="E881" s="8" t="s">
        <v>45</v>
      </c>
      <c r="F881" s="8">
        <v>1724</v>
      </c>
      <c r="G881" s="8" t="s">
        <v>50</v>
      </c>
      <c r="H881" s="8" t="s">
        <v>122</v>
      </c>
      <c r="I881" s="8">
        <v>4875</v>
      </c>
      <c r="J881" s="16">
        <v>5752500</v>
      </c>
      <c r="K881" s="16">
        <f t="shared" si="48"/>
        <v>4875</v>
      </c>
      <c r="O881" s="8">
        <v>1560</v>
      </c>
      <c r="P881" s="8">
        <v>3687.5</v>
      </c>
      <c r="Q881" s="8">
        <f t="shared" si="46"/>
        <v>3.125</v>
      </c>
      <c r="R881" s="8">
        <f t="shared" si="47"/>
        <v>0.5423728813559322</v>
      </c>
    </row>
    <row r="882" spans="1:18" x14ac:dyDescent="0.3">
      <c r="A882" s="18" t="s">
        <v>116</v>
      </c>
      <c r="B882" s="18" t="s">
        <v>119</v>
      </c>
      <c r="C882" s="8" t="s">
        <v>44</v>
      </c>
      <c r="D882" s="18" t="s">
        <v>5</v>
      </c>
      <c r="E882" s="8" t="s">
        <v>45</v>
      </c>
      <c r="F882" s="8">
        <v>1724</v>
      </c>
      <c r="G882" s="8" t="s">
        <v>50</v>
      </c>
      <c r="H882" s="8" t="s">
        <v>122</v>
      </c>
      <c r="I882" s="8">
        <v>7125</v>
      </c>
      <c r="J882" s="16">
        <v>8407500</v>
      </c>
      <c r="K882" s="16">
        <f t="shared" si="48"/>
        <v>7125</v>
      </c>
      <c r="O882" s="8">
        <v>2280</v>
      </c>
      <c r="P882" s="8">
        <v>3687.5</v>
      </c>
      <c r="Q882" s="8">
        <f t="shared" si="46"/>
        <v>3.125</v>
      </c>
      <c r="R882" s="8">
        <f t="shared" si="47"/>
        <v>0.5423728813559322</v>
      </c>
    </row>
    <row r="883" spans="1:18" x14ac:dyDescent="0.3">
      <c r="A883" s="18" t="s">
        <v>116</v>
      </c>
      <c r="B883" s="18" t="s">
        <v>119</v>
      </c>
      <c r="C883" s="8" t="s">
        <v>44</v>
      </c>
      <c r="D883" s="18" t="s">
        <v>5</v>
      </c>
      <c r="E883" s="8" t="s">
        <v>45</v>
      </c>
      <c r="F883" s="8">
        <v>1724</v>
      </c>
      <c r="G883" s="8" t="s">
        <v>50</v>
      </c>
      <c r="H883" s="8" t="s">
        <v>122</v>
      </c>
      <c r="I883" s="8">
        <v>4125</v>
      </c>
      <c r="J883" s="16">
        <v>4867500</v>
      </c>
      <c r="K883" s="16">
        <f t="shared" si="48"/>
        <v>4125</v>
      </c>
      <c r="O883" s="8">
        <v>1320</v>
      </c>
      <c r="P883" s="8">
        <v>3687.5</v>
      </c>
      <c r="Q883" s="8">
        <f t="shared" si="46"/>
        <v>3.125</v>
      </c>
      <c r="R883" s="8">
        <f t="shared" si="47"/>
        <v>0.5423728813559322</v>
      </c>
    </row>
    <row r="884" spans="1:18" x14ac:dyDescent="0.3">
      <c r="A884" s="18" t="s">
        <v>116</v>
      </c>
      <c r="B884" s="18" t="s">
        <v>119</v>
      </c>
      <c r="C884" s="8" t="s">
        <v>44</v>
      </c>
      <c r="D884" s="18" t="s">
        <v>5</v>
      </c>
      <c r="E884" s="8" t="s">
        <v>45</v>
      </c>
      <c r="F884" s="8">
        <v>1724</v>
      </c>
      <c r="G884" s="8" t="s">
        <v>50</v>
      </c>
      <c r="H884" s="8" t="s">
        <v>122</v>
      </c>
      <c r="I884" s="8">
        <v>1875</v>
      </c>
      <c r="J884" s="16">
        <v>2212500</v>
      </c>
      <c r="K884" s="16">
        <f t="shared" si="48"/>
        <v>1875</v>
      </c>
      <c r="O884" s="8">
        <v>600</v>
      </c>
      <c r="P884" s="8">
        <v>3687.5</v>
      </c>
      <c r="Q884" s="8">
        <f t="shared" si="46"/>
        <v>3.125</v>
      </c>
      <c r="R884" s="8">
        <f t="shared" si="47"/>
        <v>0.5423728813559322</v>
      </c>
    </row>
    <row r="885" spans="1:18" x14ac:dyDescent="0.3">
      <c r="A885" s="18" t="s">
        <v>116</v>
      </c>
      <c r="B885" s="18" t="s">
        <v>119</v>
      </c>
      <c r="C885" s="8" t="s">
        <v>44</v>
      </c>
      <c r="D885" s="18" t="s">
        <v>5</v>
      </c>
      <c r="E885" s="8" t="s">
        <v>45</v>
      </c>
      <c r="F885" s="8">
        <v>1724</v>
      </c>
      <c r="G885" s="8" t="s">
        <v>50</v>
      </c>
      <c r="H885" s="8" t="s">
        <v>122</v>
      </c>
      <c r="I885" s="8">
        <v>6750</v>
      </c>
      <c r="J885" s="16">
        <v>7965000</v>
      </c>
      <c r="K885" s="16">
        <f t="shared" si="48"/>
        <v>6750</v>
      </c>
      <c r="O885" s="8">
        <v>2160</v>
      </c>
      <c r="P885" s="8">
        <v>3687.5</v>
      </c>
      <c r="Q885" s="8">
        <f t="shared" si="46"/>
        <v>3.125</v>
      </c>
      <c r="R885" s="8">
        <f t="shared" si="47"/>
        <v>0.5423728813559322</v>
      </c>
    </row>
    <row r="886" spans="1:18" x14ac:dyDescent="0.3">
      <c r="A886" s="18" t="s">
        <v>116</v>
      </c>
      <c r="B886" s="18" t="s">
        <v>119</v>
      </c>
      <c r="C886" s="8" t="s">
        <v>44</v>
      </c>
      <c r="D886" s="18" t="s">
        <v>5</v>
      </c>
      <c r="E886" s="8" t="s">
        <v>45</v>
      </c>
      <c r="F886" s="8">
        <v>1724</v>
      </c>
      <c r="G886" s="8" t="s">
        <v>50</v>
      </c>
      <c r="H886" s="8" t="s">
        <v>122</v>
      </c>
      <c r="I886" s="8">
        <v>6750</v>
      </c>
      <c r="J886" s="16">
        <v>7965000</v>
      </c>
      <c r="K886" s="16">
        <f t="shared" si="48"/>
        <v>6750</v>
      </c>
      <c r="O886" s="8">
        <v>2160</v>
      </c>
      <c r="P886" s="8">
        <v>3687.5</v>
      </c>
      <c r="Q886" s="8">
        <f t="shared" si="46"/>
        <v>3.125</v>
      </c>
      <c r="R886" s="8">
        <f t="shared" si="47"/>
        <v>0.5423728813559322</v>
      </c>
    </row>
    <row r="887" spans="1:18" x14ac:dyDescent="0.3">
      <c r="A887" s="18" t="s">
        <v>116</v>
      </c>
      <c r="B887" s="18" t="s">
        <v>119</v>
      </c>
      <c r="C887" s="8" t="s">
        <v>44</v>
      </c>
      <c r="D887" s="18" t="s">
        <v>5</v>
      </c>
      <c r="E887" s="8" t="s">
        <v>45</v>
      </c>
      <c r="F887" s="8">
        <v>1724</v>
      </c>
      <c r="G887" s="8" t="s">
        <v>50</v>
      </c>
      <c r="H887" s="8" t="s">
        <v>122</v>
      </c>
      <c r="I887" s="8">
        <v>3000</v>
      </c>
      <c r="J887" s="16">
        <v>3540000</v>
      </c>
      <c r="K887" s="16">
        <f t="shared" si="48"/>
        <v>3000</v>
      </c>
      <c r="O887" s="8">
        <v>960</v>
      </c>
      <c r="P887" s="8">
        <v>3687.5</v>
      </c>
      <c r="Q887" s="8">
        <f t="shared" si="46"/>
        <v>3.125</v>
      </c>
      <c r="R887" s="8">
        <f t="shared" si="47"/>
        <v>0.5423728813559322</v>
      </c>
    </row>
    <row r="888" spans="1:18" x14ac:dyDescent="0.3">
      <c r="A888" s="18" t="s">
        <v>116</v>
      </c>
      <c r="B888" s="18" t="s">
        <v>119</v>
      </c>
      <c r="C888" s="8" t="s">
        <v>44</v>
      </c>
      <c r="D888" s="18" t="s">
        <v>5</v>
      </c>
      <c r="E888" s="8" t="s">
        <v>45</v>
      </c>
      <c r="F888" s="8">
        <v>1724</v>
      </c>
      <c r="G888" s="8" t="s">
        <v>50</v>
      </c>
      <c r="H888" s="8" t="s">
        <v>122</v>
      </c>
      <c r="I888" s="8">
        <v>2250</v>
      </c>
      <c r="J888" s="16">
        <v>2655000</v>
      </c>
      <c r="K888" s="16">
        <f t="shared" si="48"/>
        <v>2250</v>
      </c>
      <c r="O888" s="8">
        <v>720</v>
      </c>
      <c r="P888" s="8">
        <v>3687.5</v>
      </c>
      <c r="Q888" s="8">
        <f t="shared" si="46"/>
        <v>3.125</v>
      </c>
      <c r="R888" s="8">
        <f t="shared" si="47"/>
        <v>0.5423728813559322</v>
      </c>
    </row>
    <row r="889" spans="1:18" x14ac:dyDescent="0.3">
      <c r="A889" s="18" t="s">
        <v>116</v>
      </c>
      <c r="B889" s="18" t="s">
        <v>119</v>
      </c>
      <c r="C889" s="8" t="s">
        <v>44</v>
      </c>
      <c r="D889" s="18" t="s">
        <v>5</v>
      </c>
      <c r="E889" s="8" t="s">
        <v>45</v>
      </c>
      <c r="F889" s="8">
        <v>1724</v>
      </c>
      <c r="G889" s="8" t="s">
        <v>50</v>
      </c>
      <c r="H889" s="8" t="s">
        <v>122</v>
      </c>
      <c r="I889" s="8">
        <v>90</v>
      </c>
      <c r="J889" s="16">
        <v>106200</v>
      </c>
      <c r="K889" s="16">
        <f t="shared" si="48"/>
        <v>90</v>
      </c>
      <c r="O889" s="8">
        <v>30</v>
      </c>
      <c r="P889" s="8">
        <v>3540</v>
      </c>
      <c r="Q889" s="8">
        <f t="shared" si="46"/>
        <v>3</v>
      </c>
      <c r="R889" s="8">
        <f t="shared" si="47"/>
        <v>0.56497175141242939</v>
      </c>
    </row>
    <row r="890" spans="1:18" x14ac:dyDescent="0.3">
      <c r="A890" s="18" t="s">
        <v>116</v>
      </c>
      <c r="B890" s="18" t="s">
        <v>119</v>
      </c>
      <c r="C890" s="8" t="s">
        <v>44</v>
      </c>
      <c r="D890" s="18" t="s">
        <v>5</v>
      </c>
      <c r="E890" s="8" t="s">
        <v>45</v>
      </c>
      <c r="F890" s="8">
        <v>1724</v>
      </c>
      <c r="G890" s="8" t="s">
        <v>50</v>
      </c>
      <c r="H890" s="8" t="s">
        <v>122</v>
      </c>
      <c r="I890" s="8">
        <v>3675</v>
      </c>
      <c r="J890" s="16">
        <v>4336500</v>
      </c>
      <c r="K890" s="16">
        <f t="shared" si="48"/>
        <v>3675</v>
      </c>
      <c r="O890" s="8">
        <v>1175</v>
      </c>
      <c r="P890" s="8">
        <v>3690.6382978723404</v>
      </c>
      <c r="Q890" s="8">
        <f t="shared" si="46"/>
        <v>3.1276595744680851</v>
      </c>
      <c r="R890" s="8">
        <f t="shared" si="47"/>
        <v>0.5419116799262077</v>
      </c>
    </row>
    <row r="891" spans="1:18" x14ac:dyDescent="0.3">
      <c r="A891" s="18" t="s">
        <v>116</v>
      </c>
      <c r="B891" s="18" t="s">
        <v>119</v>
      </c>
      <c r="C891" s="8" t="s">
        <v>44</v>
      </c>
      <c r="D891" s="18" t="s">
        <v>5</v>
      </c>
      <c r="E891" s="8" t="s">
        <v>45</v>
      </c>
      <c r="F891" s="8">
        <v>1724</v>
      </c>
      <c r="G891" s="8" t="s">
        <v>50</v>
      </c>
      <c r="H891" s="8" t="s">
        <v>122</v>
      </c>
      <c r="I891" s="8">
        <v>1500</v>
      </c>
      <c r="J891" s="16">
        <v>1770000</v>
      </c>
      <c r="K891" s="16">
        <f t="shared" si="48"/>
        <v>1500</v>
      </c>
      <c r="O891" s="8">
        <v>480</v>
      </c>
      <c r="P891" s="8">
        <v>3687.5</v>
      </c>
      <c r="Q891" s="8">
        <f t="shared" si="46"/>
        <v>3.125</v>
      </c>
      <c r="R891" s="8">
        <f t="shared" si="47"/>
        <v>0.5423728813559322</v>
      </c>
    </row>
    <row r="892" spans="1:18" x14ac:dyDescent="0.3">
      <c r="A892" s="18" t="s">
        <v>116</v>
      </c>
      <c r="B892" s="18" t="s">
        <v>119</v>
      </c>
      <c r="C892" s="8" t="s">
        <v>44</v>
      </c>
      <c r="D892" s="18" t="s">
        <v>5</v>
      </c>
      <c r="E892" s="8" t="s">
        <v>45</v>
      </c>
      <c r="F892" s="8">
        <v>1724</v>
      </c>
      <c r="G892" s="8" t="s">
        <v>50</v>
      </c>
      <c r="H892" s="8" t="s">
        <v>122</v>
      </c>
      <c r="I892" s="8">
        <v>375</v>
      </c>
      <c r="J892" s="16">
        <v>442500</v>
      </c>
      <c r="K892" s="16">
        <f t="shared" si="48"/>
        <v>375</v>
      </c>
      <c r="O892" s="8">
        <v>120</v>
      </c>
      <c r="P892" s="8">
        <v>3687.5</v>
      </c>
      <c r="Q892" s="8">
        <f t="shared" si="46"/>
        <v>3.125</v>
      </c>
      <c r="R892" s="8">
        <f t="shared" si="47"/>
        <v>0.5423728813559322</v>
      </c>
    </row>
    <row r="893" spans="1:18" x14ac:dyDescent="0.3">
      <c r="A893" s="18" t="s">
        <v>116</v>
      </c>
      <c r="B893" s="18" t="s">
        <v>119</v>
      </c>
      <c r="C893" s="8" t="s">
        <v>44</v>
      </c>
      <c r="D893" s="18" t="s">
        <v>5</v>
      </c>
      <c r="E893" s="8" t="s">
        <v>45</v>
      </c>
      <c r="F893" s="8">
        <v>1724</v>
      </c>
      <c r="G893" s="8" t="s">
        <v>50</v>
      </c>
      <c r="H893" s="8" t="s">
        <v>122</v>
      </c>
      <c r="I893" s="8">
        <v>2887.5</v>
      </c>
      <c r="J893" s="16">
        <v>3407250</v>
      </c>
      <c r="K893" s="16">
        <f t="shared" si="48"/>
        <v>2887.5</v>
      </c>
      <c r="O893" s="8">
        <v>925</v>
      </c>
      <c r="P893" s="8">
        <v>3683.5135135135133</v>
      </c>
      <c r="Q893" s="8">
        <f t="shared" si="46"/>
        <v>3.1216216216216215</v>
      </c>
      <c r="R893" s="8">
        <f t="shared" si="47"/>
        <v>0.54295986499376336</v>
      </c>
    </row>
    <row r="894" spans="1:18" x14ac:dyDescent="0.3">
      <c r="A894" s="18" t="s">
        <v>116</v>
      </c>
      <c r="B894" s="18" t="s">
        <v>119</v>
      </c>
      <c r="C894" s="8" t="s">
        <v>44</v>
      </c>
      <c r="D894" s="18" t="s">
        <v>5</v>
      </c>
      <c r="E894" s="8" t="s">
        <v>45</v>
      </c>
      <c r="F894" s="8">
        <v>1724</v>
      </c>
      <c r="G894" s="8" t="s">
        <v>50</v>
      </c>
      <c r="H894" s="8" t="s">
        <v>122</v>
      </c>
      <c r="I894" s="8">
        <v>90</v>
      </c>
      <c r="J894" s="16">
        <v>106200</v>
      </c>
      <c r="K894" s="16">
        <f t="shared" si="48"/>
        <v>90</v>
      </c>
      <c r="O894" s="8">
        <v>30</v>
      </c>
      <c r="P894" s="8">
        <v>3540</v>
      </c>
      <c r="Q894" s="8">
        <f t="shared" si="46"/>
        <v>3</v>
      </c>
      <c r="R894" s="8">
        <f t="shared" si="47"/>
        <v>0.56497175141242939</v>
      </c>
    </row>
    <row r="895" spans="1:18" x14ac:dyDescent="0.3">
      <c r="A895" s="18" t="s">
        <v>116</v>
      </c>
      <c r="B895" s="18" t="s">
        <v>119</v>
      </c>
      <c r="C895" s="8" t="s">
        <v>44</v>
      </c>
      <c r="D895" s="18" t="s">
        <v>5</v>
      </c>
      <c r="E895" s="8" t="s">
        <v>45</v>
      </c>
      <c r="F895" s="8">
        <v>1724</v>
      </c>
      <c r="G895" s="8" t="s">
        <v>50</v>
      </c>
      <c r="H895" s="8" t="s">
        <v>122</v>
      </c>
      <c r="I895" s="8">
        <v>1500</v>
      </c>
      <c r="J895" s="16">
        <v>1770000</v>
      </c>
      <c r="K895" s="16">
        <f t="shared" si="48"/>
        <v>1500</v>
      </c>
      <c r="O895" s="8">
        <v>480</v>
      </c>
      <c r="P895" s="8">
        <v>3687.5</v>
      </c>
      <c r="Q895" s="8">
        <f t="shared" si="46"/>
        <v>3.125</v>
      </c>
      <c r="R895" s="8">
        <f t="shared" si="47"/>
        <v>0.5423728813559322</v>
      </c>
    </row>
    <row r="896" spans="1:18" x14ac:dyDescent="0.3">
      <c r="A896" s="18" t="s">
        <v>116</v>
      </c>
      <c r="B896" s="18" t="s">
        <v>119</v>
      </c>
      <c r="C896" s="8" t="s">
        <v>44</v>
      </c>
      <c r="D896" s="18" t="s">
        <v>5</v>
      </c>
      <c r="E896" s="8" t="s">
        <v>45</v>
      </c>
      <c r="F896" s="8">
        <v>1724</v>
      </c>
      <c r="G896" s="8" t="s">
        <v>50</v>
      </c>
      <c r="H896" s="8" t="s">
        <v>122</v>
      </c>
      <c r="I896" s="8">
        <v>532.5</v>
      </c>
      <c r="J896" s="16">
        <v>628350</v>
      </c>
      <c r="K896" s="16">
        <f t="shared" si="48"/>
        <v>532.5</v>
      </c>
      <c r="O896" s="8">
        <v>170</v>
      </c>
      <c r="P896" s="8">
        <v>3696.1764705882351</v>
      </c>
      <c r="Q896" s="8">
        <f t="shared" si="46"/>
        <v>3.1323529411764706</v>
      </c>
      <c r="R896" s="8">
        <f t="shared" si="47"/>
        <v>0.54109970557810139</v>
      </c>
    </row>
    <row r="897" spans="1:18" x14ac:dyDescent="0.3">
      <c r="A897" s="18" t="s">
        <v>116</v>
      </c>
      <c r="B897" s="18" t="s">
        <v>119</v>
      </c>
      <c r="C897" s="8" t="s">
        <v>44</v>
      </c>
      <c r="D897" s="18" t="s">
        <v>5</v>
      </c>
      <c r="E897" s="8" t="s">
        <v>45</v>
      </c>
      <c r="F897" s="8">
        <v>1724</v>
      </c>
      <c r="G897" s="8" t="s">
        <v>50</v>
      </c>
      <c r="H897" s="8" t="s">
        <v>122</v>
      </c>
      <c r="I897" s="8">
        <v>6375</v>
      </c>
      <c r="J897" s="16">
        <v>7522500</v>
      </c>
      <c r="K897" s="16">
        <f t="shared" si="48"/>
        <v>6375</v>
      </c>
      <c r="O897" s="8">
        <v>2040</v>
      </c>
      <c r="P897" s="8">
        <v>3687.5</v>
      </c>
      <c r="Q897" s="8">
        <f t="shared" si="46"/>
        <v>3.125</v>
      </c>
      <c r="R897" s="8">
        <f t="shared" si="47"/>
        <v>0.5423728813559322</v>
      </c>
    </row>
    <row r="898" spans="1:18" x14ac:dyDescent="0.3">
      <c r="A898" s="18" t="s">
        <v>116</v>
      </c>
      <c r="B898" s="18" t="s">
        <v>119</v>
      </c>
      <c r="C898" s="8" t="s">
        <v>44</v>
      </c>
      <c r="D898" s="18" t="s">
        <v>5</v>
      </c>
      <c r="E898" s="8" t="s">
        <v>45</v>
      </c>
      <c r="F898" s="8">
        <v>1724</v>
      </c>
      <c r="G898" s="8" t="s">
        <v>50</v>
      </c>
      <c r="H898" s="8" t="s">
        <v>122</v>
      </c>
      <c r="I898" s="8">
        <v>17797.5</v>
      </c>
      <c r="J898" s="16">
        <v>21001050</v>
      </c>
      <c r="K898" s="16">
        <f t="shared" si="48"/>
        <v>17797.5</v>
      </c>
      <c r="O898" s="8">
        <v>5700</v>
      </c>
      <c r="P898" s="8">
        <v>3684.3947368421054</v>
      </c>
      <c r="Q898" s="8">
        <f t="shared" si="46"/>
        <v>3.1223684210526317</v>
      </c>
      <c r="R898" s="8">
        <f t="shared" si="47"/>
        <v>0.54283000135707504</v>
      </c>
    </row>
    <row r="899" spans="1:18" x14ac:dyDescent="0.3">
      <c r="A899" s="18" t="s">
        <v>116</v>
      </c>
      <c r="B899" s="18" t="s">
        <v>119</v>
      </c>
      <c r="C899" s="8" t="s">
        <v>44</v>
      </c>
      <c r="D899" s="18" t="s">
        <v>5</v>
      </c>
      <c r="E899" s="8" t="s">
        <v>45</v>
      </c>
      <c r="F899" s="8">
        <v>1724</v>
      </c>
      <c r="G899" s="8" t="s">
        <v>50</v>
      </c>
      <c r="H899" s="8" t="s">
        <v>122</v>
      </c>
      <c r="I899" s="8">
        <v>16125</v>
      </c>
      <c r="J899" s="16">
        <v>19027500</v>
      </c>
      <c r="K899" s="16">
        <f t="shared" si="48"/>
        <v>16125</v>
      </c>
      <c r="O899" s="8">
        <v>5160</v>
      </c>
      <c r="P899" s="8">
        <v>3687.5</v>
      </c>
      <c r="Q899" s="8">
        <f t="shared" si="46"/>
        <v>3.125</v>
      </c>
      <c r="R899" s="8">
        <f t="shared" si="47"/>
        <v>0.5423728813559322</v>
      </c>
    </row>
    <row r="900" spans="1:18" x14ac:dyDescent="0.3">
      <c r="A900" s="18" t="s">
        <v>116</v>
      </c>
      <c r="B900" s="18" t="s">
        <v>119</v>
      </c>
      <c r="C900" s="8" t="s">
        <v>44</v>
      </c>
      <c r="D900" s="18" t="s">
        <v>5</v>
      </c>
      <c r="E900" s="8" t="s">
        <v>45</v>
      </c>
      <c r="F900" s="8">
        <v>1724</v>
      </c>
      <c r="G900" s="8" t="s">
        <v>50</v>
      </c>
      <c r="H900" s="8" t="s">
        <v>122</v>
      </c>
      <c r="I900" s="8">
        <v>1500</v>
      </c>
      <c r="J900" s="16">
        <v>1770000</v>
      </c>
      <c r="K900" s="16">
        <f t="shared" si="48"/>
        <v>1500</v>
      </c>
      <c r="O900" s="8">
        <v>480</v>
      </c>
      <c r="P900" s="8">
        <v>3687.5</v>
      </c>
      <c r="Q900" s="8">
        <f t="shared" si="46"/>
        <v>3.125</v>
      </c>
      <c r="R900" s="8">
        <f t="shared" si="47"/>
        <v>0.5423728813559322</v>
      </c>
    </row>
    <row r="901" spans="1:18" x14ac:dyDescent="0.3">
      <c r="A901" s="18" t="s">
        <v>116</v>
      </c>
      <c r="B901" s="18" t="s">
        <v>119</v>
      </c>
      <c r="C901" s="8" t="s">
        <v>44</v>
      </c>
      <c r="D901" s="18" t="s">
        <v>5</v>
      </c>
      <c r="E901" s="8" t="s">
        <v>45</v>
      </c>
      <c r="F901" s="8">
        <v>1724</v>
      </c>
      <c r="G901" s="8" t="s">
        <v>50</v>
      </c>
      <c r="H901" s="8" t="s">
        <v>122</v>
      </c>
      <c r="I901" s="8">
        <v>2250</v>
      </c>
      <c r="J901" s="16">
        <v>2655000</v>
      </c>
      <c r="K901" s="16">
        <f t="shared" si="48"/>
        <v>2250</v>
      </c>
      <c r="O901" s="8">
        <v>720</v>
      </c>
      <c r="P901" s="8">
        <v>3687.5</v>
      </c>
      <c r="Q901" s="8">
        <f t="shared" si="46"/>
        <v>3.125</v>
      </c>
      <c r="R901" s="8">
        <f t="shared" si="47"/>
        <v>0.5423728813559322</v>
      </c>
    </row>
    <row r="902" spans="1:18" x14ac:dyDescent="0.3">
      <c r="A902" s="18" t="s">
        <v>116</v>
      </c>
      <c r="B902" s="18" t="s">
        <v>119</v>
      </c>
      <c r="C902" s="8" t="s">
        <v>44</v>
      </c>
      <c r="D902" s="18" t="s">
        <v>5</v>
      </c>
      <c r="E902" s="8" t="s">
        <v>45</v>
      </c>
      <c r="F902" s="8">
        <v>1724</v>
      </c>
      <c r="G902" s="8" t="s">
        <v>50</v>
      </c>
      <c r="H902" s="8" t="s">
        <v>122</v>
      </c>
      <c r="I902" s="8">
        <v>5250</v>
      </c>
      <c r="J902" s="16">
        <v>6195000</v>
      </c>
      <c r="K902" s="16">
        <f t="shared" si="48"/>
        <v>5250</v>
      </c>
      <c r="O902" s="8">
        <v>1680</v>
      </c>
      <c r="P902" s="8">
        <v>3687.5</v>
      </c>
      <c r="Q902" s="8">
        <f t="shared" si="46"/>
        <v>3.125</v>
      </c>
      <c r="R902" s="8">
        <f t="shared" si="47"/>
        <v>0.5423728813559322</v>
      </c>
    </row>
    <row r="903" spans="1:18" x14ac:dyDescent="0.3">
      <c r="A903" s="18" t="s">
        <v>116</v>
      </c>
      <c r="B903" s="18" t="s">
        <v>119</v>
      </c>
      <c r="C903" s="8" t="s">
        <v>44</v>
      </c>
      <c r="D903" s="18" t="s">
        <v>5</v>
      </c>
      <c r="E903" s="8" t="s">
        <v>45</v>
      </c>
      <c r="F903" s="8">
        <v>1724</v>
      </c>
      <c r="G903" s="8" t="s">
        <v>50</v>
      </c>
      <c r="H903" s="8" t="s">
        <v>122</v>
      </c>
      <c r="I903" s="8">
        <v>3075</v>
      </c>
      <c r="J903" s="16">
        <v>3628500</v>
      </c>
      <c r="K903" s="16">
        <f t="shared" si="48"/>
        <v>3075</v>
      </c>
      <c r="O903" s="8">
        <v>985</v>
      </c>
      <c r="P903" s="8">
        <v>3683.756345177665</v>
      </c>
      <c r="Q903" s="8">
        <f t="shared" si="46"/>
        <v>3.1218274111675126</v>
      </c>
      <c r="R903" s="8">
        <f t="shared" si="47"/>
        <v>0.54292407330852965</v>
      </c>
    </row>
    <row r="904" spans="1:18" x14ac:dyDescent="0.3">
      <c r="A904" s="18" t="s">
        <v>116</v>
      </c>
      <c r="B904" s="18" t="s">
        <v>119</v>
      </c>
      <c r="C904" s="8" t="s">
        <v>44</v>
      </c>
      <c r="D904" s="18" t="s">
        <v>5</v>
      </c>
      <c r="E904" s="8" t="s">
        <v>45</v>
      </c>
      <c r="F904" s="8">
        <v>1724</v>
      </c>
      <c r="G904" s="8" t="s">
        <v>50</v>
      </c>
      <c r="H904" s="8" t="s">
        <v>122</v>
      </c>
      <c r="I904" s="8">
        <v>2250</v>
      </c>
      <c r="J904" s="16">
        <v>2655000</v>
      </c>
      <c r="K904" s="16">
        <f t="shared" si="48"/>
        <v>2250</v>
      </c>
      <c r="O904" s="8">
        <v>720</v>
      </c>
      <c r="P904" s="8">
        <v>3687.5</v>
      </c>
      <c r="Q904" s="8">
        <f t="shared" si="46"/>
        <v>3.125</v>
      </c>
      <c r="R904" s="8">
        <f t="shared" si="47"/>
        <v>0.5423728813559322</v>
      </c>
    </row>
    <row r="905" spans="1:18" x14ac:dyDescent="0.3">
      <c r="A905" s="18" t="s">
        <v>116</v>
      </c>
      <c r="B905" s="18" t="s">
        <v>119</v>
      </c>
      <c r="C905" s="8" t="s">
        <v>44</v>
      </c>
      <c r="D905" s="18" t="s">
        <v>5</v>
      </c>
      <c r="E905" s="8" t="s">
        <v>45</v>
      </c>
      <c r="F905" s="8">
        <v>1724</v>
      </c>
      <c r="G905" s="8" t="s">
        <v>50</v>
      </c>
      <c r="H905" s="8" t="s">
        <v>122</v>
      </c>
      <c r="I905" s="8">
        <v>4500</v>
      </c>
      <c r="J905" s="16">
        <v>5310000</v>
      </c>
      <c r="K905" s="16">
        <f t="shared" si="48"/>
        <v>4500</v>
      </c>
      <c r="O905" s="8">
        <v>1440</v>
      </c>
      <c r="P905" s="8">
        <v>3687.5</v>
      </c>
      <c r="Q905" s="8">
        <f t="shared" si="46"/>
        <v>3.125</v>
      </c>
      <c r="R905" s="8">
        <f t="shared" si="47"/>
        <v>0.5423728813559322</v>
      </c>
    </row>
    <row r="906" spans="1:18" x14ac:dyDescent="0.3">
      <c r="A906" s="18" t="s">
        <v>116</v>
      </c>
      <c r="B906" s="18" t="s">
        <v>119</v>
      </c>
      <c r="C906" s="8" t="s">
        <v>44</v>
      </c>
      <c r="D906" s="18" t="s">
        <v>5</v>
      </c>
      <c r="E906" s="8" t="s">
        <v>45</v>
      </c>
      <c r="F906" s="8">
        <v>1724</v>
      </c>
      <c r="G906" s="8" t="s">
        <v>50</v>
      </c>
      <c r="H906" s="8" t="s">
        <v>122</v>
      </c>
      <c r="I906" s="8">
        <v>17250</v>
      </c>
      <c r="J906" s="16">
        <v>20355000</v>
      </c>
      <c r="K906" s="16">
        <f t="shared" si="48"/>
        <v>17250</v>
      </c>
      <c r="O906" s="8">
        <v>5520</v>
      </c>
      <c r="P906" s="8">
        <v>3687.5</v>
      </c>
      <c r="Q906" s="8">
        <f t="shared" si="46"/>
        <v>3.125</v>
      </c>
      <c r="R906" s="8">
        <f t="shared" si="47"/>
        <v>0.5423728813559322</v>
      </c>
    </row>
    <row r="907" spans="1:18" x14ac:dyDescent="0.3">
      <c r="A907" s="18" t="s">
        <v>116</v>
      </c>
      <c r="B907" s="18" t="s">
        <v>119</v>
      </c>
      <c r="C907" s="8" t="s">
        <v>44</v>
      </c>
      <c r="D907" s="18" t="s">
        <v>5</v>
      </c>
      <c r="E907" s="8" t="s">
        <v>45</v>
      </c>
      <c r="F907" s="8">
        <v>1724</v>
      </c>
      <c r="G907" s="8" t="s">
        <v>50</v>
      </c>
      <c r="H907" s="8" t="s">
        <v>122</v>
      </c>
      <c r="I907" s="8">
        <v>18750</v>
      </c>
      <c r="J907" s="16">
        <v>22125000</v>
      </c>
      <c r="K907" s="16">
        <f t="shared" si="48"/>
        <v>18750</v>
      </c>
      <c r="O907" s="8">
        <v>6000</v>
      </c>
      <c r="P907" s="8">
        <v>3687.5</v>
      </c>
      <c r="Q907" s="8">
        <f t="shared" si="46"/>
        <v>3.125</v>
      </c>
      <c r="R907" s="8">
        <f t="shared" si="47"/>
        <v>0.5423728813559322</v>
      </c>
    </row>
    <row r="908" spans="1:18" x14ac:dyDescent="0.3">
      <c r="A908" s="18" t="s">
        <v>116</v>
      </c>
      <c r="B908" s="18" t="s">
        <v>119</v>
      </c>
      <c r="C908" s="8" t="s">
        <v>44</v>
      </c>
      <c r="D908" s="18" t="s">
        <v>5</v>
      </c>
      <c r="E908" s="8" t="s">
        <v>45</v>
      </c>
      <c r="F908" s="8">
        <v>1724</v>
      </c>
      <c r="G908" s="8" t="s">
        <v>50</v>
      </c>
      <c r="H908" s="8" t="s">
        <v>122</v>
      </c>
      <c r="I908" s="8">
        <v>18000</v>
      </c>
      <c r="J908" s="16">
        <v>21240000</v>
      </c>
      <c r="K908" s="16">
        <f t="shared" si="48"/>
        <v>18000</v>
      </c>
      <c r="O908" s="8">
        <v>5760</v>
      </c>
      <c r="P908" s="8">
        <v>3687.5</v>
      </c>
      <c r="Q908" s="8">
        <f t="shared" si="46"/>
        <v>3.125</v>
      </c>
      <c r="R908" s="8">
        <f t="shared" si="47"/>
        <v>0.5423728813559322</v>
      </c>
    </row>
    <row r="909" spans="1:18" x14ac:dyDescent="0.3">
      <c r="A909" s="18" t="s">
        <v>116</v>
      </c>
      <c r="B909" s="18" t="s">
        <v>119</v>
      </c>
      <c r="C909" s="8" t="s">
        <v>44</v>
      </c>
      <c r="D909" s="18" t="s">
        <v>5</v>
      </c>
      <c r="E909" s="8" t="s">
        <v>45</v>
      </c>
      <c r="F909" s="8">
        <v>1724</v>
      </c>
      <c r="G909" s="8" t="s">
        <v>50</v>
      </c>
      <c r="H909" s="8" t="s">
        <v>122</v>
      </c>
      <c r="I909" s="8">
        <v>12000</v>
      </c>
      <c r="J909" s="16">
        <v>14160000</v>
      </c>
      <c r="K909" s="16">
        <f t="shared" si="48"/>
        <v>12000</v>
      </c>
      <c r="O909" s="8">
        <v>3840</v>
      </c>
      <c r="P909" s="8">
        <v>3687.5</v>
      </c>
      <c r="Q909" s="8">
        <f t="shared" si="46"/>
        <v>3.125</v>
      </c>
      <c r="R909" s="8">
        <f t="shared" si="47"/>
        <v>0.5423728813559322</v>
      </c>
    </row>
    <row r="910" spans="1:18" x14ac:dyDescent="0.3">
      <c r="A910" s="18" t="s">
        <v>116</v>
      </c>
      <c r="B910" s="18" t="s">
        <v>119</v>
      </c>
      <c r="C910" s="8" t="s">
        <v>44</v>
      </c>
      <c r="D910" s="18" t="s">
        <v>5</v>
      </c>
      <c r="E910" s="8" t="s">
        <v>45</v>
      </c>
      <c r="F910" s="8">
        <v>1724</v>
      </c>
      <c r="G910" s="8" t="s">
        <v>50</v>
      </c>
      <c r="H910" s="8" t="s">
        <v>122</v>
      </c>
      <c r="I910" s="8">
        <v>4500</v>
      </c>
      <c r="J910" s="16">
        <v>5310000</v>
      </c>
      <c r="K910" s="16">
        <f t="shared" si="48"/>
        <v>4500</v>
      </c>
      <c r="O910" s="8">
        <v>1440</v>
      </c>
      <c r="P910" s="8">
        <v>3687.5</v>
      </c>
      <c r="Q910" s="8">
        <f t="shared" si="46"/>
        <v>3.125</v>
      </c>
      <c r="R910" s="8">
        <f t="shared" si="47"/>
        <v>0.5423728813559322</v>
      </c>
    </row>
    <row r="911" spans="1:18" x14ac:dyDescent="0.3">
      <c r="A911" s="18" t="s">
        <v>116</v>
      </c>
      <c r="B911" s="18" t="s">
        <v>119</v>
      </c>
      <c r="C911" s="8" t="s">
        <v>44</v>
      </c>
      <c r="D911" s="18" t="s">
        <v>5</v>
      </c>
      <c r="E911" s="8" t="s">
        <v>45</v>
      </c>
      <c r="F911" s="8">
        <v>1724</v>
      </c>
      <c r="G911" s="8" t="s">
        <v>50</v>
      </c>
      <c r="H911" s="8" t="s">
        <v>122</v>
      </c>
      <c r="I911" s="8">
        <v>10500</v>
      </c>
      <c r="J911" s="16">
        <v>12390000</v>
      </c>
      <c r="K911" s="16">
        <f t="shared" si="48"/>
        <v>10500</v>
      </c>
      <c r="O911" s="8">
        <v>3360</v>
      </c>
      <c r="P911" s="8">
        <v>3687.5</v>
      </c>
      <c r="Q911" s="8">
        <f t="shared" si="46"/>
        <v>3.125</v>
      </c>
      <c r="R911" s="8">
        <f t="shared" si="47"/>
        <v>0.5423728813559322</v>
      </c>
    </row>
    <row r="912" spans="1:18" x14ac:dyDescent="0.3">
      <c r="A912" s="18" t="s">
        <v>116</v>
      </c>
      <c r="B912" s="18" t="s">
        <v>119</v>
      </c>
      <c r="C912" s="8" t="s">
        <v>44</v>
      </c>
      <c r="D912" s="18" t="s">
        <v>5</v>
      </c>
      <c r="E912" s="8" t="s">
        <v>45</v>
      </c>
      <c r="F912" s="8">
        <v>1724</v>
      </c>
      <c r="G912" s="8" t="s">
        <v>50</v>
      </c>
      <c r="H912" s="8" t="s">
        <v>122</v>
      </c>
      <c r="I912" s="8">
        <v>6000</v>
      </c>
      <c r="J912" s="16">
        <v>7080000</v>
      </c>
      <c r="K912" s="16">
        <f t="shared" si="48"/>
        <v>6000</v>
      </c>
      <c r="O912" s="8">
        <v>1920</v>
      </c>
      <c r="P912" s="8">
        <v>3687.5</v>
      </c>
      <c r="Q912" s="8">
        <f t="shared" si="46"/>
        <v>3.125</v>
      </c>
      <c r="R912" s="8">
        <f t="shared" si="47"/>
        <v>0.5423728813559322</v>
      </c>
    </row>
    <row r="913" spans="1:18" x14ac:dyDescent="0.3">
      <c r="A913" s="18" t="s">
        <v>116</v>
      </c>
      <c r="B913" s="18" t="s">
        <v>119</v>
      </c>
      <c r="C913" s="8" t="s">
        <v>44</v>
      </c>
      <c r="D913" s="18" t="s">
        <v>5</v>
      </c>
      <c r="E913" s="8" t="s">
        <v>45</v>
      </c>
      <c r="F913" s="8">
        <v>1724</v>
      </c>
      <c r="G913" s="8" t="s">
        <v>50</v>
      </c>
      <c r="H913" s="8" t="s">
        <v>122</v>
      </c>
      <c r="I913" s="8">
        <v>18375</v>
      </c>
      <c r="J913" s="16">
        <v>21682500</v>
      </c>
      <c r="K913" s="16">
        <f t="shared" si="48"/>
        <v>18375</v>
      </c>
      <c r="O913" s="8">
        <v>5880</v>
      </c>
      <c r="P913" s="8">
        <v>3687.5</v>
      </c>
      <c r="Q913" s="8">
        <f t="shared" si="46"/>
        <v>3.125</v>
      </c>
      <c r="R913" s="8">
        <f t="shared" si="47"/>
        <v>0.5423728813559322</v>
      </c>
    </row>
    <row r="914" spans="1:18" x14ac:dyDescent="0.3">
      <c r="A914" s="18" t="s">
        <v>116</v>
      </c>
      <c r="B914" s="18" t="s">
        <v>119</v>
      </c>
      <c r="C914" s="8" t="s">
        <v>44</v>
      </c>
      <c r="D914" s="18" t="s">
        <v>5</v>
      </c>
      <c r="E914" s="8" t="s">
        <v>45</v>
      </c>
      <c r="F914" s="8">
        <v>1724</v>
      </c>
      <c r="G914" s="8" t="s">
        <v>50</v>
      </c>
      <c r="H914" s="8" t="s">
        <v>122</v>
      </c>
      <c r="I914" s="8">
        <v>2250</v>
      </c>
      <c r="J914" s="16">
        <v>2655000</v>
      </c>
      <c r="K914" s="16">
        <f t="shared" si="48"/>
        <v>2250</v>
      </c>
      <c r="O914" s="8">
        <v>1920</v>
      </c>
      <c r="P914" s="8">
        <v>1382.8125</v>
      </c>
      <c r="Q914" s="8">
        <f t="shared" si="46"/>
        <v>1.171875</v>
      </c>
      <c r="R914" s="8">
        <f t="shared" si="47"/>
        <v>1.4463276836158192</v>
      </c>
    </row>
    <row r="915" spans="1:18" x14ac:dyDescent="0.3">
      <c r="A915" s="18" t="s">
        <v>116</v>
      </c>
      <c r="B915" s="18" t="s">
        <v>119</v>
      </c>
      <c r="C915" s="8" t="s">
        <v>44</v>
      </c>
      <c r="D915" s="18" t="s">
        <v>5</v>
      </c>
      <c r="E915" s="8" t="s">
        <v>45</v>
      </c>
      <c r="F915" s="8">
        <v>1724</v>
      </c>
      <c r="G915" s="8" t="s">
        <v>50</v>
      </c>
      <c r="H915" s="8" t="s">
        <v>122</v>
      </c>
      <c r="I915" s="8">
        <v>9000</v>
      </c>
      <c r="J915" s="16">
        <v>10620000</v>
      </c>
      <c r="K915" s="16">
        <f t="shared" si="48"/>
        <v>9000</v>
      </c>
      <c r="O915" s="8">
        <v>2880</v>
      </c>
      <c r="P915" s="8">
        <v>3687.5</v>
      </c>
      <c r="Q915" s="8">
        <f t="shared" si="46"/>
        <v>3.125</v>
      </c>
      <c r="R915" s="8">
        <f t="shared" si="47"/>
        <v>0.5423728813559322</v>
      </c>
    </row>
    <row r="916" spans="1:18" x14ac:dyDescent="0.3">
      <c r="A916" s="18" t="s">
        <v>116</v>
      </c>
      <c r="B916" s="18" t="s">
        <v>119</v>
      </c>
      <c r="C916" s="8" t="s">
        <v>44</v>
      </c>
      <c r="D916" s="18" t="s">
        <v>5</v>
      </c>
      <c r="E916" s="8" t="s">
        <v>45</v>
      </c>
      <c r="F916" s="8">
        <v>1724</v>
      </c>
      <c r="G916" s="8" t="s">
        <v>50</v>
      </c>
      <c r="H916" s="8" t="s">
        <v>122</v>
      </c>
      <c r="I916" s="8">
        <v>8250</v>
      </c>
      <c r="J916" s="16">
        <v>9735000</v>
      </c>
      <c r="K916" s="16">
        <f t="shared" si="48"/>
        <v>8250</v>
      </c>
      <c r="O916" s="8">
        <v>2640</v>
      </c>
      <c r="P916" s="8">
        <v>3687.5</v>
      </c>
      <c r="Q916" s="8">
        <f t="shared" si="46"/>
        <v>3.125</v>
      </c>
      <c r="R916" s="8">
        <f t="shared" si="47"/>
        <v>0.5423728813559322</v>
      </c>
    </row>
    <row r="917" spans="1:18" x14ac:dyDescent="0.3">
      <c r="A917" s="18" t="s">
        <v>116</v>
      </c>
      <c r="B917" s="18" t="s">
        <v>119</v>
      </c>
      <c r="C917" s="8" t="s">
        <v>44</v>
      </c>
      <c r="D917" s="18" t="s">
        <v>5</v>
      </c>
      <c r="E917" s="8" t="s">
        <v>45</v>
      </c>
      <c r="F917" s="8">
        <v>1724</v>
      </c>
      <c r="G917" s="8" t="s">
        <v>50</v>
      </c>
      <c r="H917" s="8" t="s">
        <v>122</v>
      </c>
      <c r="I917" s="8">
        <v>10875</v>
      </c>
      <c r="J917" s="16">
        <v>12832500</v>
      </c>
      <c r="K917" s="16">
        <f t="shared" si="48"/>
        <v>10875</v>
      </c>
      <c r="O917" s="8">
        <v>3480</v>
      </c>
      <c r="P917" s="8">
        <v>3687.5</v>
      </c>
      <c r="Q917" s="8">
        <f t="shared" si="46"/>
        <v>3.125</v>
      </c>
      <c r="R917" s="8">
        <f t="shared" si="47"/>
        <v>0.5423728813559322</v>
      </c>
    </row>
    <row r="918" spans="1:18" x14ac:dyDescent="0.3">
      <c r="A918" s="18" t="s">
        <v>116</v>
      </c>
      <c r="B918" s="18" t="s">
        <v>119</v>
      </c>
      <c r="C918" s="8" t="s">
        <v>44</v>
      </c>
      <c r="D918" s="18" t="s">
        <v>5</v>
      </c>
      <c r="E918" s="8" t="s">
        <v>45</v>
      </c>
      <c r="F918" s="8">
        <v>1724</v>
      </c>
      <c r="G918" s="8" t="s">
        <v>50</v>
      </c>
      <c r="H918" s="8" t="s">
        <v>122</v>
      </c>
      <c r="I918" s="8">
        <v>50970</v>
      </c>
      <c r="J918" s="16">
        <v>60144600</v>
      </c>
      <c r="K918" s="16">
        <f t="shared" si="48"/>
        <v>50970</v>
      </c>
      <c r="O918" s="8">
        <v>16260</v>
      </c>
      <c r="P918" s="8">
        <v>3698.9298892988932</v>
      </c>
      <c r="Q918" s="8">
        <f t="shared" ref="Q918:Q953" si="49">SUM(K918/O918)</f>
        <v>3.1346863468634685</v>
      </c>
      <c r="R918" s="8">
        <f t="shared" ref="R918:R936" si="50">SUM(O918/J918)*2000</f>
        <v>0.54069692042178352</v>
      </c>
    </row>
    <row r="919" spans="1:18" x14ac:dyDescent="0.3">
      <c r="A919" s="18" t="s">
        <v>116</v>
      </c>
      <c r="B919" s="18" t="s">
        <v>119</v>
      </c>
      <c r="C919" s="8" t="s">
        <v>44</v>
      </c>
      <c r="D919" s="18" t="s">
        <v>5</v>
      </c>
      <c r="E919" s="8" t="s">
        <v>45</v>
      </c>
      <c r="F919" s="8">
        <v>1724</v>
      </c>
      <c r="G919" s="8" t="s">
        <v>50</v>
      </c>
      <c r="H919" s="8" t="s">
        <v>122</v>
      </c>
      <c r="I919" s="8">
        <v>1500</v>
      </c>
      <c r="J919" s="16">
        <v>1770000</v>
      </c>
      <c r="K919" s="16">
        <f t="shared" si="48"/>
        <v>1500</v>
      </c>
      <c r="O919" s="8">
        <v>480</v>
      </c>
      <c r="P919" s="8">
        <v>3687.5</v>
      </c>
      <c r="Q919" s="8">
        <f t="shared" si="49"/>
        <v>3.125</v>
      </c>
      <c r="R919" s="8">
        <f t="shared" si="50"/>
        <v>0.5423728813559322</v>
      </c>
    </row>
    <row r="920" spans="1:18" x14ac:dyDescent="0.3">
      <c r="A920" s="18" t="s">
        <v>116</v>
      </c>
      <c r="B920" s="18" t="s">
        <v>119</v>
      </c>
      <c r="C920" s="8" t="s">
        <v>44</v>
      </c>
      <c r="D920" s="18" t="s">
        <v>5</v>
      </c>
      <c r="E920" s="8" t="s">
        <v>45</v>
      </c>
      <c r="F920" s="8">
        <v>1724</v>
      </c>
      <c r="G920" s="8" t="s">
        <v>50</v>
      </c>
      <c r="H920" s="8" t="s">
        <v>122</v>
      </c>
      <c r="I920" s="8">
        <v>1500</v>
      </c>
      <c r="J920" s="16">
        <v>1770000</v>
      </c>
      <c r="K920" s="16">
        <f t="shared" si="48"/>
        <v>1500</v>
      </c>
      <c r="O920" s="8">
        <v>480</v>
      </c>
      <c r="P920" s="8">
        <v>3687.5</v>
      </c>
      <c r="Q920" s="8">
        <f t="shared" si="49"/>
        <v>3.125</v>
      </c>
      <c r="R920" s="8">
        <f t="shared" si="50"/>
        <v>0.5423728813559322</v>
      </c>
    </row>
    <row r="921" spans="1:18" x14ac:dyDescent="0.3">
      <c r="A921" s="18" t="s">
        <v>116</v>
      </c>
      <c r="B921" s="18" t="s">
        <v>119</v>
      </c>
      <c r="C921" s="8" t="s">
        <v>44</v>
      </c>
      <c r="D921" s="18" t="s">
        <v>5</v>
      </c>
      <c r="E921" s="8" t="s">
        <v>45</v>
      </c>
      <c r="F921" s="8">
        <v>1724</v>
      </c>
      <c r="G921" s="8" t="s">
        <v>50</v>
      </c>
      <c r="H921" s="8" t="s">
        <v>122</v>
      </c>
      <c r="I921" s="8">
        <v>22425</v>
      </c>
      <c r="J921" s="16">
        <v>26461500</v>
      </c>
      <c r="K921" s="16">
        <f t="shared" si="48"/>
        <v>22425</v>
      </c>
      <c r="O921" s="8">
        <v>60900</v>
      </c>
      <c r="P921" s="8">
        <v>434.50738916256159</v>
      </c>
      <c r="Q921" s="8">
        <f t="shared" si="49"/>
        <v>0.3682266009852217</v>
      </c>
      <c r="R921" s="8">
        <f t="shared" si="50"/>
        <v>4.6029136670256792</v>
      </c>
    </row>
    <row r="922" spans="1:18" x14ac:dyDescent="0.3">
      <c r="A922" s="18" t="s">
        <v>116</v>
      </c>
      <c r="B922" s="18" t="s">
        <v>119</v>
      </c>
      <c r="C922" s="8" t="s">
        <v>44</v>
      </c>
      <c r="D922" s="18" t="s">
        <v>5</v>
      </c>
      <c r="E922" s="8" t="s">
        <v>45</v>
      </c>
      <c r="F922" s="8">
        <v>1724</v>
      </c>
      <c r="G922" s="8" t="s">
        <v>50</v>
      </c>
      <c r="H922" s="8" t="s">
        <v>122</v>
      </c>
      <c r="I922" s="8">
        <v>59242.5</v>
      </c>
      <c r="J922" s="16">
        <v>69906150</v>
      </c>
      <c r="K922" s="16">
        <f t="shared" si="48"/>
        <v>59242.5</v>
      </c>
      <c r="O922" s="8">
        <v>18955</v>
      </c>
      <c r="P922" s="8">
        <v>3688.0058032181482</v>
      </c>
      <c r="Q922" s="8">
        <f t="shared" si="49"/>
        <v>3.125428646795041</v>
      </c>
      <c r="R922" s="8">
        <f t="shared" si="50"/>
        <v>0.54229849591201917</v>
      </c>
    </row>
    <row r="923" spans="1:18" x14ac:dyDescent="0.3">
      <c r="A923" s="18" t="s">
        <v>116</v>
      </c>
      <c r="B923" s="68" t="s">
        <v>118</v>
      </c>
      <c r="C923" s="69">
        <v>1155</v>
      </c>
      <c r="D923" s="70" t="s">
        <v>1</v>
      </c>
      <c r="E923" s="71" t="s">
        <v>3</v>
      </c>
      <c r="F923" s="71">
        <v>1757</v>
      </c>
      <c r="G923" s="71" t="s">
        <v>2</v>
      </c>
      <c r="H923" s="71" t="s">
        <v>13</v>
      </c>
      <c r="I923" s="72">
        <v>350</v>
      </c>
      <c r="J923" s="71">
        <f>SUM(I923*370057)</f>
        <v>129519950</v>
      </c>
      <c r="K923" s="8">
        <v>101.696</v>
      </c>
      <c r="L923" s="69">
        <v>189</v>
      </c>
      <c r="M923" s="69">
        <v>3</v>
      </c>
      <c r="N923" s="69">
        <v>12</v>
      </c>
      <c r="O923" s="8">
        <f t="shared" ref="O923:O952" si="51">SUM(N923+M923*12+L923*240)</f>
        <v>45408</v>
      </c>
      <c r="P923" s="8">
        <f>SUM(J923/O923)</f>
        <v>2852.3597163495419</v>
      </c>
      <c r="Q923" s="8">
        <f t="shared" si="49"/>
        <v>2.2396053558844256E-3</v>
      </c>
      <c r="R923" s="8">
        <f t="shared" si="50"/>
        <v>0.70117383461003502</v>
      </c>
    </row>
    <row r="924" spans="1:18" ht="28.8" x14ac:dyDescent="0.3">
      <c r="A924" s="18" t="s">
        <v>116</v>
      </c>
      <c r="B924" s="68" t="s">
        <v>118</v>
      </c>
      <c r="C924" s="69">
        <v>1005</v>
      </c>
      <c r="D924" s="70" t="s">
        <v>11</v>
      </c>
      <c r="E924" s="71" t="s">
        <v>12</v>
      </c>
      <c r="F924" s="71">
        <v>1765</v>
      </c>
      <c r="G924" s="71" t="s">
        <v>2</v>
      </c>
      <c r="H924" s="71" t="s">
        <v>13</v>
      </c>
      <c r="I924" s="72">
        <v>10</v>
      </c>
      <c r="J924" s="71">
        <f>SUM(I924*370057)</f>
        <v>3700570</v>
      </c>
      <c r="K924" s="8">
        <v>101.696</v>
      </c>
      <c r="L924" s="69">
        <v>122</v>
      </c>
      <c r="M924" s="69">
        <v>5</v>
      </c>
      <c r="N924" s="69">
        <v>0</v>
      </c>
      <c r="O924" s="8">
        <f t="shared" si="51"/>
        <v>29340</v>
      </c>
      <c r="P924" s="8">
        <f t="shared" ref="P924:P952" si="52">SUM(J924/O924)</f>
        <v>126.12713019768235</v>
      </c>
      <c r="Q924" s="8">
        <f t="shared" si="49"/>
        <v>3.4661213360599862E-3</v>
      </c>
      <c r="R924" s="8">
        <f t="shared" si="50"/>
        <v>15.857016621763673</v>
      </c>
    </row>
    <row r="925" spans="1:18" x14ac:dyDescent="0.3">
      <c r="A925" s="18" t="s">
        <v>116</v>
      </c>
      <c r="B925" s="68" t="s">
        <v>118</v>
      </c>
      <c r="C925" s="71">
        <v>448</v>
      </c>
      <c r="D925" s="70" t="s">
        <v>27</v>
      </c>
      <c r="E925" s="69" t="s">
        <v>28</v>
      </c>
      <c r="F925" s="71">
        <v>1746</v>
      </c>
      <c r="G925" s="69" t="s">
        <v>2</v>
      </c>
      <c r="H925" s="69" t="s">
        <v>13</v>
      </c>
      <c r="I925" s="69">
        <v>30</v>
      </c>
      <c r="J925" s="71">
        <f>SUM(I925*370057)</f>
        <v>11101710</v>
      </c>
      <c r="K925" s="8">
        <v>101.696</v>
      </c>
      <c r="L925" s="69">
        <v>100</v>
      </c>
      <c r="M925" s="69">
        <v>3</v>
      </c>
      <c r="N925" s="69">
        <v>4</v>
      </c>
      <c r="O925" s="8">
        <f t="shared" si="51"/>
        <v>24040</v>
      </c>
      <c r="P925" s="8">
        <f t="shared" si="52"/>
        <v>461.80158069883527</v>
      </c>
      <c r="Q925" s="8">
        <f t="shared" si="49"/>
        <v>4.2302828618968388E-3</v>
      </c>
      <c r="R925" s="8">
        <f t="shared" si="50"/>
        <v>4.3308643443217303</v>
      </c>
    </row>
    <row r="926" spans="1:18" x14ac:dyDescent="0.3">
      <c r="A926" s="18" t="s">
        <v>116</v>
      </c>
      <c r="B926" s="68" t="s">
        <v>118</v>
      </c>
      <c r="C926" s="71">
        <v>897</v>
      </c>
      <c r="D926" s="70" t="s">
        <v>30</v>
      </c>
      <c r="E926" s="69" t="s">
        <v>33</v>
      </c>
      <c r="F926" s="71">
        <v>1754</v>
      </c>
      <c r="G926" s="69" t="s">
        <v>2</v>
      </c>
      <c r="H926" s="69" t="s">
        <v>13</v>
      </c>
      <c r="I926" s="69">
        <v>26</v>
      </c>
      <c r="J926" s="71">
        <f>SUM(I926*370057)</f>
        <v>9621482</v>
      </c>
      <c r="K926" s="8">
        <v>101.696</v>
      </c>
      <c r="L926" s="69">
        <v>85</v>
      </c>
      <c r="M926" s="69">
        <v>16</v>
      </c>
      <c r="N926" s="69"/>
      <c r="O926" s="8">
        <f t="shared" si="51"/>
        <v>20592</v>
      </c>
      <c r="P926" s="8">
        <f t="shared" si="52"/>
        <v>467.24368686868689</v>
      </c>
      <c r="Q926" s="8">
        <f t="shared" si="49"/>
        <v>4.9386169386169384E-3</v>
      </c>
      <c r="R926" s="8">
        <f t="shared" si="50"/>
        <v>4.2804216647705626</v>
      </c>
    </row>
    <row r="927" spans="1:18" x14ac:dyDescent="0.3">
      <c r="A927" s="18" t="s">
        <v>116</v>
      </c>
      <c r="B927" s="68" t="s">
        <v>118</v>
      </c>
      <c r="C927" s="71">
        <v>448</v>
      </c>
      <c r="D927" s="70" t="s">
        <v>27</v>
      </c>
      <c r="E927" s="69" t="s">
        <v>29</v>
      </c>
      <c r="F927" s="71">
        <v>1746</v>
      </c>
      <c r="G927" s="69" t="s">
        <v>2</v>
      </c>
      <c r="H927" s="69" t="s">
        <v>38</v>
      </c>
      <c r="I927" s="69">
        <v>20000</v>
      </c>
      <c r="J927" s="69">
        <f>SUM(I927*245)</f>
        <v>4900000</v>
      </c>
      <c r="K927" s="69">
        <v>6.3E-2</v>
      </c>
      <c r="L927" s="69">
        <v>60</v>
      </c>
      <c r="M927" s="69"/>
      <c r="N927" s="69"/>
      <c r="O927" s="8">
        <f t="shared" si="51"/>
        <v>14400</v>
      </c>
      <c r="P927" s="8">
        <f t="shared" si="52"/>
        <v>340.27777777777777</v>
      </c>
      <c r="Q927" s="8">
        <f t="shared" si="49"/>
        <v>4.3749999999999996E-6</v>
      </c>
      <c r="R927" s="8">
        <f t="shared" si="50"/>
        <v>5.8775510204081627</v>
      </c>
    </row>
    <row r="928" spans="1:18" x14ac:dyDescent="0.3">
      <c r="A928" s="18" t="s">
        <v>116</v>
      </c>
      <c r="B928" s="68" t="s">
        <v>118</v>
      </c>
      <c r="C928" s="71">
        <v>897</v>
      </c>
      <c r="D928" s="70" t="s">
        <v>30</v>
      </c>
      <c r="E928" s="69" t="s">
        <v>32</v>
      </c>
      <c r="F928" s="71">
        <v>1754</v>
      </c>
      <c r="G928" s="13" t="s">
        <v>2</v>
      </c>
      <c r="H928" s="69" t="s">
        <v>37</v>
      </c>
      <c r="I928" s="69">
        <v>2000</v>
      </c>
      <c r="J928" s="69">
        <f>SUM(I928*6235)</f>
        <v>12470000</v>
      </c>
      <c r="K928" s="67">
        <v>1.7662500000000001</v>
      </c>
      <c r="L928" s="69">
        <v>8</v>
      </c>
      <c r="M928" s="69"/>
      <c r="N928" s="69"/>
      <c r="O928" s="8">
        <f t="shared" si="51"/>
        <v>1920</v>
      </c>
      <c r="P928" s="8">
        <f t="shared" si="52"/>
        <v>6494.791666666667</v>
      </c>
      <c r="Q928" s="8">
        <f t="shared" si="49"/>
        <v>9.1992187500000006E-4</v>
      </c>
      <c r="R928" s="8">
        <f t="shared" si="50"/>
        <v>0.30793905372894947</v>
      </c>
    </row>
    <row r="929" spans="1:18" x14ac:dyDescent="0.3">
      <c r="A929" s="18" t="s">
        <v>116</v>
      </c>
      <c r="B929" s="68" t="s">
        <v>118</v>
      </c>
      <c r="C929" s="71">
        <v>905</v>
      </c>
      <c r="D929" s="70" t="s">
        <v>30</v>
      </c>
      <c r="E929" s="69" t="s">
        <v>32</v>
      </c>
      <c r="F929" s="71">
        <v>1755</v>
      </c>
      <c r="G929" s="69" t="s">
        <v>2</v>
      </c>
      <c r="H929" s="71" t="s">
        <v>37</v>
      </c>
      <c r="I929" s="69">
        <v>12000</v>
      </c>
      <c r="J929" s="69">
        <f>SUM(I929*6235)</f>
        <v>74820000</v>
      </c>
      <c r="K929" s="67">
        <v>1.7662500000000001</v>
      </c>
      <c r="L929" s="69">
        <v>43</v>
      </c>
      <c r="M929" s="69">
        <v>4</v>
      </c>
      <c r="N929" s="69"/>
      <c r="O929" s="8">
        <f t="shared" si="51"/>
        <v>10368</v>
      </c>
      <c r="P929" s="8">
        <f t="shared" si="52"/>
        <v>7216.4351851851852</v>
      </c>
      <c r="Q929" s="8">
        <f t="shared" si="49"/>
        <v>1.7035590277777779E-4</v>
      </c>
      <c r="R929" s="8">
        <f t="shared" si="50"/>
        <v>0.27714514835605453</v>
      </c>
    </row>
    <row r="930" spans="1:18" x14ac:dyDescent="0.3">
      <c r="A930" s="18" t="s">
        <v>116</v>
      </c>
      <c r="B930" s="68" t="s">
        <v>118</v>
      </c>
      <c r="C930" s="71">
        <v>905</v>
      </c>
      <c r="D930" s="70" t="s">
        <v>30</v>
      </c>
      <c r="E930" s="69" t="s">
        <v>36</v>
      </c>
      <c r="F930" s="71">
        <v>1755</v>
      </c>
      <c r="G930" s="69" t="s">
        <v>2</v>
      </c>
      <c r="H930" s="71" t="s">
        <v>37</v>
      </c>
      <c r="I930" s="69">
        <v>44000</v>
      </c>
      <c r="J930" s="69">
        <f>SUM(I930*6235)</f>
        <v>274340000</v>
      </c>
      <c r="K930" s="67">
        <v>1.7662500000000001</v>
      </c>
      <c r="L930" s="69">
        <v>146</v>
      </c>
      <c r="M930" s="69"/>
      <c r="N930" s="69"/>
      <c r="O930" s="8">
        <f t="shared" si="51"/>
        <v>35040</v>
      </c>
      <c r="P930" s="8">
        <f t="shared" si="52"/>
        <v>7829.3378995433786</v>
      </c>
      <c r="Q930" s="8">
        <f t="shared" si="49"/>
        <v>5.0406678082191781E-5</v>
      </c>
      <c r="R930" s="8">
        <f t="shared" si="50"/>
        <v>0.25544944229787853</v>
      </c>
    </row>
    <row r="931" spans="1:18" x14ac:dyDescent="0.3">
      <c r="A931" s="18" t="s">
        <v>116</v>
      </c>
      <c r="B931" s="68" t="s">
        <v>118</v>
      </c>
      <c r="C931" s="69">
        <v>1155</v>
      </c>
      <c r="D931" s="70" t="s">
        <v>1</v>
      </c>
      <c r="E931" s="71" t="s">
        <v>3</v>
      </c>
      <c r="F931" s="71">
        <v>1757</v>
      </c>
      <c r="G931" s="71" t="s">
        <v>2</v>
      </c>
      <c r="H931" s="71" t="s">
        <v>37</v>
      </c>
      <c r="I931" s="72">
        <v>24600</v>
      </c>
      <c r="J931" s="69">
        <f>SUM(I931*6235)</f>
        <v>153381000</v>
      </c>
      <c r="K931" s="67">
        <v>1.7662500000000001</v>
      </c>
      <c r="L931" s="69">
        <v>90</v>
      </c>
      <c r="M931" s="69">
        <v>16</v>
      </c>
      <c r="N931" s="69">
        <v>0</v>
      </c>
      <c r="O931" s="8">
        <f t="shared" si="51"/>
        <v>21792</v>
      </c>
      <c r="P931" s="8">
        <f t="shared" si="52"/>
        <v>7038.4085903083696</v>
      </c>
      <c r="Q931" s="8">
        <f t="shared" si="49"/>
        <v>8.1050385462555068E-5</v>
      </c>
      <c r="R931" s="8">
        <f t="shared" si="50"/>
        <v>0.28415514307508755</v>
      </c>
    </row>
    <row r="932" spans="1:18" x14ac:dyDescent="0.3">
      <c r="A932" s="18" t="s">
        <v>116</v>
      </c>
      <c r="B932" s="68" t="s">
        <v>118</v>
      </c>
      <c r="C932" s="69">
        <v>1413</v>
      </c>
      <c r="D932" s="70" t="s">
        <v>4</v>
      </c>
      <c r="E932" s="71" t="s">
        <v>21</v>
      </c>
      <c r="F932" s="71">
        <v>1792</v>
      </c>
      <c r="G932" s="71" t="s">
        <v>9</v>
      </c>
      <c r="H932" s="71" t="s">
        <v>22</v>
      </c>
      <c r="I932" s="69">
        <v>4</v>
      </c>
      <c r="J932" s="71">
        <f>SUM(I932*380193)</f>
        <v>1520772</v>
      </c>
      <c r="K932" s="67">
        <v>42.959700000000005</v>
      </c>
      <c r="L932" s="69">
        <v>14</v>
      </c>
      <c r="M932" s="69">
        <v>14</v>
      </c>
      <c r="O932" s="8">
        <f t="shared" si="51"/>
        <v>3528</v>
      </c>
      <c r="P932" s="8">
        <f t="shared" si="52"/>
        <v>431.05782312925169</v>
      </c>
      <c r="Q932" s="8">
        <f t="shared" si="49"/>
        <v>1.2176785714285716E-2</v>
      </c>
      <c r="R932" s="8">
        <f t="shared" si="50"/>
        <v>4.6397487591828366</v>
      </c>
    </row>
    <row r="933" spans="1:18" x14ac:dyDescent="0.3">
      <c r="A933" s="18" t="s">
        <v>116</v>
      </c>
      <c r="B933" s="68" t="s">
        <v>118</v>
      </c>
      <c r="C933" s="69">
        <v>749</v>
      </c>
      <c r="D933" s="70" t="s">
        <v>23</v>
      </c>
      <c r="E933" s="71" t="s">
        <v>24</v>
      </c>
      <c r="F933" s="71">
        <v>1753</v>
      </c>
      <c r="G933" s="71" t="s">
        <v>9</v>
      </c>
      <c r="H933" s="71" t="s">
        <v>25</v>
      </c>
      <c r="I933" s="69">
        <v>0.5</v>
      </c>
      <c r="J933" s="71">
        <f>SUM(I933*1233180)</f>
        <v>616590</v>
      </c>
      <c r="K933" s="67">
        <v>139.5</v>
      </c>
      <c r="L933" s="69">
        <v>5</v>
      </c>
      <c r="M933" s="69">
        <v>10</v>
      </c>
      <c r="N933" s="69">
        <v>0</v>
      </c>
      <c r="O933" s="8">
        <f t="shared" si="51"/>
        <v>1320</v>
      </c>
      <c r="P933" s="8">
        <f t="shared" si="52"/>
        <v>467.11363636363637</v>
      </c>
      <c r="Q933" s="8">
        <f t="shared" si="49"/>
        <v>0.10568181818181818</v>
      </c>
      <c r="R933" s="8">
        <f t="shared" si="50"/>
        <v>4.2816133897727831</v>
      </c>
    </row>
    <row r="934" spans="1:18" x14ac:dyDescent="0.3">
      <c r="A934" s="18" t="s">
        <v>116</v>
      </c>
      <c r="B934" s="68" t="s">
        <v>118</v>
      </c>
      <c r="C934" s="71">
        <v>897</v>
      </c>
      <c r="D934" s="70" t="s">
        <v>30</v>
      </c>
      <c r="E934" s="13" t="s">
        <v>32</v>
      </c>
      <c r="F934" s="71">
        <v>1754</v>
      </c>
      <c r="G934" s="13" t="s">
        <v>9</v>
      </c>
      <c r="H934" s="69" t="s">
        <v>25</v>
      </c>
      <c r="I934" s="69">
        <v>1</v>
      </c>
      <c r="J934" s="71">
        <f>SUM(I934*1233180)</f>
        <v>1233180</v>
      </c>
      <c r="K934" s="67">
        <v>139.5</v>
      </c>
      <c r="L934" s="69">
        <v>9</v>
      </c>
      <c r="M934" s="69">
        <v>10</v>
      </c>
      <c r="N934" s="69"/>
      <c r="O934" s="8">
        <f t="shared" si="51"/>
        <v>2280</v>
      </c>
      <c r="P934" s="8">
        <f t="shared" si="52"/>
        <v>540.86842105263156</v>
      </c>
      <c r="Q934" s="8">
        <f t="shared" si="49"/>
        <v>6.1184210526315792E-2</v>
      </c>
      <c r="R934" s="8">
        <f t="shared" si="50"/>
        <v>3.6977570184401305</v>
      </c>
    </row>
    <row r="935" spans="1:18" x14ac:dyDescent="0.3">
      <c r="A935" s="18" t="s">
        <v>116</v>
      </c>
      <c r="B935" s="68" t="s">
        <v>118</v>
      </c>
      <c r="C935" s="71">
        <v>897</v>
      </c>
      <c r="D935" s="70" t="s">
        <v>30</v>
      </c>
      <c r="E935" s="13" t="s">
        <v>33</v>
      </c>
      <c r="F935" s="71">
        <v>1754</v>
      </c>
      <c r="G935" s="13" t="s">
        <v>9</v>
      </c>
      <c r="H935" s="13" t="s">
        <v>25</v>
      </c>
      <c r="I935" s="69">
        <v>2</v>
      </c>
      <c r="J935" s="71">
        <f>SUM(I935*1233180)</f>
        <v>2466360</v>
      </c>
      <c r="K935" s="67">
        <v>139.5</v>
      </c>
      <c r="L935" s="69">
        <v>51</v>
      </c>
      <c r="M935" s="69">
        <v>2</v>
      </c>
      <c r="N935" s="69"/>
      <c r="O935" s="8">
        <f t="shared" si="51"/>
        <v>12264</v>
      </c>
      <c r="P935" s="8">
        <f t="shared" si="52"/>
        <v>201.10567514677103</v>
      </c>
      <c r="Q935" s="8">
        <f t="shared" si="49"/>
        <v>1.1374755381604696E-2</v>
      </c>
      <c r="R935" s="8">
        <f t="shared" si="50"/>
        <v>9.9450201916995091</v>
      </c>
    </row>
    <row r="936" spans="1:18" x14ac:dyDescent="0.3">
      <c r="A936" s="18" t="s">
        <v>116</v>
      </c>
      <c r="B936" s="68" t="s">
        <v>118</v>
      </c>
      <c r="C936" s="71">
        <v>905</v>
      </c>
      <c r="D936" s="70" t="s">
        <v>30</v>
      </c>
      <c r="E936" s="69" t="s">
        <v>34</v>
      </c>
      <c r="F936" s="71">
        <v>1755</v>
      </c>
      <c r="G936" s="69" t="s">
        <v>9</v>
      </c>
      <c r="H936" s="69" t="s">
        <v>25</v>
      </c>
      <c r="I936" s="69">
        <v>3.5</v>
      </c>
      <c r="J936" s="71">
        <f>SUM(I936*1233180)</f>
        <v>4316130</v>
      </c>
      <c r="K936" s="67">
        <v>139.5</v>
      </c>
      <c r="L936" s="69">
        <v>41</v>
      </c>
      <c r="M936" s="69">
        <v>2</v>
      </c>
      <c r="N936" s="69"/>
      <c r="O936" s="8">
        <f t="shared" si="51"/>
        <v>9864</v>
      </c>
      <c r="P936" s="8">
        <f t="shared" si="52"/>
        <v>437.56386861313871</v>
      </c>
      <c r="Q936" s="8">
        <f t="shared" si="49"/>
        <v>1.4142335766423358E-2</v>
      </c>
      <c r="R936" s="8">
        <f t="shared" si="50"/>
        <v>4.5707613070041919</v>
      </c>
    </row>
    <row r="937" spans="1:18" s="79" customFormat="1" ht="28.8" x14ac:dyDescent="0.3">
      <c r="A937" s="73" t="s">
        <v>116</v>
      </c>
      <c r="B937" s="74" t="s">
        <v>118</v>
      </c>
      <c r="C937" s="75">
        <v>777</v>
      </c>
      <c r="D937" s="76" t="s">
        <v>15</v>
      </c>
      <c r="E937" s="77" t="s">
        <v>17</v>
      </c>
      <c r="F937" s="77">
        <v>1753</v>
      </c>
      <c r="G937" s="77" t="s">
        <v>9</v>
      </c>
      <c r="H937" s="77" t="s">
        <v>37</v>
      </c>
      <c r="I937" s="75">
        <v>0.5</v>
      </c>
      <c r="J937" s="77">
        <f>SUM(I937*19890)</f>
        <v>9945</v>
      </c>
      <c r="K937" s="78">
        <v>1.7662500000000001</v>
      </c>
      <c r="L937" s="75">
        <v>5</v>
      </c>
      <c r="M937" s="75">
        <v>0</v>
      </c>
      <c r="N937" s="75">
        <v>1</v>
      </c>
      <c r="O937" s="79">
        <f t="shared" si="51"/>
        <v>1201</v>
      </c>
      <c r="P937" s="79">
        <f t="shared" si="52"/>
        <v>8.2805995004163204</v>
      </c>
      <c r="Q937" s="79">
        <f t="shared" si="49"/>
        <v>1.4706494587843465E-3</v>
      </c>
    </row>
    <row r="938" spans="1:18" s="79" customFormat="1" ht="28.8" x14ac:dyDescent="0.3">
      <c r="A938" s="73" t="s">
        <v>116</v>
      </c>
      <c r="B938" s="74" t="s">
        <v>118</v>
      </c>
      <c r="C938" s="75">
        <v>777</v>
      </c>
      <c r="D938" s="76" t="s">
        <v>15</v>
      </c>
      <c r="E938" s="77" t="s">
        <v>17</v>
      </c>
      <c r="F938" s="77">
        <v>1753</v>
      </c>
      <c r="G938" s="77" t="s">
        <v>9</v>
      </c>
      <c r="H938" s="77" t="s">
        <v>37</v>
      </c>
      <c r="I938" s="75">
        <v>0.5</v>
      </c>
      <c r="J938" s="77">
        <f>SUM(I938*19890)</f>
        <v>9945</v>
      </c>
      <c r="K938" s="78">
        <v>1.7662500000000001</v>
      </c>
      <c r="L938" s="75">
        <v>5</v>
      </c>
      <c r="M938" s="75">
        <v>8</v>
      </c>
      <c r="N938" s="75">
        <v>0</v>
      </c>
      <c r="O938" s="79">
        <f t="shared" si="51"/>
        <v>1296</v>
      </c>
      <c r="P938" s="79">
        <f t="shared" si="52"/>
        <v>7.6736111111111107</v>
      </c>
      <c r="Q938" s="79">
        <f t="shared" si="49"/>
        <v>1.3628472222222223E-3</v>
      </c>
    </row>
    <row r="939" spans="1:18" ht="28.8" x14ac:dyDescent="0.3">
      <c r="A939" s="18" t="s">
        <v>116</v>
      </c>
      <c r="B939" s="68" t="s">
        <v>118</v>
      </c>
      <c r="C939" s="69">
        <v>783</v>
      </c>
      <c r="D939" s="70" t="s">
        <v>15</v>
      </c>
      <c r="E939" s="71" t="s">
        <v>26</v>
      </c>
      <c r="F939" s="71">
        <v>1755</v>
      </c>
      <c r="G939" s="71" t="s">
        <v>16</v>
      </c>
      <c r="H939" s="71" t="s">
        <v>25</v>
      </c>
      <c r="I939" s="69">
        <v>1</v>
      </c>
      <c r="J939" s="71">
        <f>SUM(I939*1233180)</f>
        <v>1233180</v>
      </c>
      <c r="K939" s="67">
        <v>139.5</v>
      </c>
      <c r="L939" s="69">
        <v>7</v>
      </c>
      <c r="M939" s="69">
        <v>4</v>
      </c>
      <c r="N939" s="69">
        <v>0</v>
      </c>
      <c r="O939" s="8">
        <f t="shared" si="51"/>
        <v>1728</v>
      </c>
      <c r="P939" s="8">
        <f t="shared" si="52"/>
        <v>713.64583333333337</v>
      </c>
      <c r="Q939" s="8">
        <f t="shared" si="49"/>
        <v>8.0729166666666671E-2</v>
      </c>
      <c r="R939" s="8">
        <f t="shared" ref="R939:R946" si="53">SUM(O939/J939)*1000</f>
        <v>1.4012552911983653</v>
      </c>
    </row>
    <row r="940" spans="1:18" s="79" customFormat="1" ht="28.8" x14ac:dyDescent="0.3">
      <c r="A940" s="73" t="s">
        <v>116</v>
      </c>
      <c r="B940" s="74" t="s">
        <v>118</v>
      </c>
      <c r="C940" s="75">
        <v>777</v>
      </c>
      <c r="D940" s="76" t="s">
        <v>15</v>
      </c>
      <c r="E940" s="77" t="s">
        <v>17</v>
      </c>
      <c r="F940" s="77">
        <v>1753</v>
      </c>
      <c r="G940" s="77" t="s">
        <v>16</v>
      </c>
      <c r="H940" s="77" t="s">
        <v>37</v>
      </c>
      <c r="I940" s="75">
        <v>0.5</v>
      </c>
      <c r="J940" s="77">
        <f>SUM(I940*19890)</f>
        <v>9945</v>
      </c>
      <c r="K940" s="78">
        <v>1.7662500000000001</v>
      </c>
      <c r="L940" s="75">
        <v>3</v>
      </c>
      <c r="M940" s="75">
        <v>0</v>
      </c>
      <c r="N940" s="75">
        <v>2</v>
      </c>
      <c r="O940" s="79">
        <f t="shared" si="51"/>
        <v>722</v>
      </c>
      <c r="P940" s="79">
        <f t="shared" si="52"/>
        <v>13.774238227146814</v>
      </c>
      <c r="Q940" s="79">
        <f t="shared" si="49"/>
        <v>2.4463296398891969E-3</v>
      </c>
    </row>
    <row r="941" spans="1:18" s="79" customFormat="1" ht="28.8" x14ac:dyDescent="0.3">
      <c r="A941" s="73" t="s">
        <v>116</v>
      </c>
      <c r="B941" s="74" t="s">
        <v>118</v>
      </c>
      <c r="C941" s="75">
        <v>777</v>
      </c>
      <c r="D941" s="76" t="s">
        <v>15</v>
      </c>
      <c r="E941" s="77" t="s">
        <v>17</v>
      </c>
      <c r="F941" s="77">
        <v>1753</v>
      </c>
      <c r="G941" s="77" t="s">
        <v>16</v>
      </c>
      <c r="H941" s="77" t="s">
        <v>37</v>
      </c>
      <c r="I941" s="75">
        <v>0.5</v>
      </c>
      <c r="J941" s="77">
        <f>SUM(I941*19890)</f>
        <v>9945</v>
      </c>
      <c r="K941" s="78">
        <v>1.7662500000000001</v>
      </c>
      <c r="L941" s="75">
        <v>5</v>
      </c>
      <c r="M941" s="75">
        <v>15</v>
      </c>
      <c r="N941" s="75">
        <v>0</v>
      </c>
      <c r="O941" s="79">
        <f t="shared" si="51"/>
        <v>1380</v>
      </c>
      <c r="P941" s="79">
        <f t="shared" si="52"/>
        <v>7.2065217391304346</v>
      </c>
      <c r="Q941" s="79">
        <f t="shared" si="49"/>
        <v>1.2798913043478263E-3</v>
      </c>
    </row>
    <row r="942" spans="1:18" ht="28.8" x14ac:dyDescent="0.3">
      <c r="A942" s="18" t="s">
        <v>116</v>
      </c>
      <c r="B942" s="68" t="s">
        <v>118</v>
      </c>
      <c r="C942" s="69">
        <v>1406</v>
      </c>
      <c r="D942" s="70" t="s">
        <v>4</v>
      </c>
      <c r="E942" s="71" t="s">
        <v>7</v>
      </c>
      <c r="F942" s="71">
        <v>1788</v>
      </c>
      <c r="G942" s="71" t="s">
        <v>6</v>
      </c>
      <c r="H942" s="71" t="s">
        <v>95</v>
      </c>
      <c r="I942" s="72">
        <v>1258</v>
      </c>
      <c r="J942" s="71">
        <f t="shared" ref="J942:J952" si="54">SUM(I942*1689)</f>
        <v>2124762</v>
      </c>
      <c r="K942" s="71">
        <v>0.45400000000000001</v>
      </c>
      <c r="L942" s="69">
        <v>82</v>
      </c>
      <c r="M942" s="69">
        <v>12</v>
      </c>
      <c r="N942" s="69">
        <v>6</v>
      </c>
      <c r="O942" s="8">
        <f t="shared" si="51"/>
        <v>19830</v>
      </c>
      <c r="P942" s="8">
        <f t="shared" si="52"/>
        <v>107.14886535552193</v>
      </c>
      <c r="Q942" s="8">
        <f t="shared" si="49"/>
        <v>2.2894604135148766E-5</v>
      </c>
      <c r="R942" s="8">
        <f t="shared" si="53"/>
        <v>9.3328099806001799</v>
      </c>
    </row>
    <row r="943" spans="1:18" ht="28.8" x14ac:dyDescent="0.3">
      <c r="A943" s="18" t="s">
        <v>116</v>
      </c>
      <c r="B943" s="68" t="s">
        <v>118</v>
      </c>
      <c r="C943" s="69">
        <v>1406</v>
      </c>
      <c r="D943" s="70" t="s">
        <v>4</v>
      </c>
      <c r="E943" s="71" t="s">
        <v>10</v>
      </c>
      <c r="F943" s="71">
        <v>1789</v>
      </c>
      <c r="G943" s="71" t="s">
        <v>6</v>
      </c>
      <c r="H943" s="71" t="s">
        <v>95</v>
      </c>
      <c r="I943" s="72">
        <v>9500</v>
      </c>
      <c r="J943" s="71">
        <f t="shared" si="54"/>
        <v>16045500</v>
      </c>
      <c r="K943" s="71">
        <v>0.45400000000000001</v>
      </c>
      <c r="L943" s="69">
        <v>459</v>
      </c>
      <c r="M943" s="69">
        <v>14</v>
      </c>
      <c r="N943" s="69">
        <v>0</v>
      </c>
      <c r="O943" s="8">
        <f t="shared" si="51"/>
        <v>110328</v>
      </c>
      <c r="P943" s="8">
        <f t="shared" si="52"/>
        <v>145.43452251468349</v>
      </c>
      <c r="Q943" s="8">
        <f t="shared" si="49"/>
        <v>4.1150025378870279E-6</v>
      </c>
      <c r="R943" s="8">
        <f t="shared" si="53"/>
        <v>6.8759465270636628</v>
      </c>
    </row>
    <row r="944" spans="1:18" x14ac:dyDescent="0.3">
      <c r="A944" s="18" t="s">
        <v>116</v>
      </c>
      <c r="B944" s="68" t="s">
        <v>118</v>
      </c>
      <c r="C944" s="69">
        <v>1078</v>
      </c>
      <c r="D944" s="70" t="s">
        <v>14</v>
      </c>
      <c r="F944" s="71">
        <v>1802</v>
      </c>
      <c r="G944" s="71" t="s">
        <v>6</v>
      </c>
      <c r="H944" s="71" t="s">
        <v>95</v>
      </c>
      <c r="I944" s="72">
        <v>4705</v>
      </c>
      <c r="J944" s="71">
        <f t="shared" si="54"/>
        <v>7946745</v>
      </c>
      <c r="K944" s="71">
        <v>0.45400000000000001</v>
      </c>
      <c r="L944" s="69">
        <v>177</v>
      </c>
      <c r="M944" s="69">
        <v>1</v>
      </c>
      <c r="N944" s="69">
        <v>8</v>
      </c>
      <c r="O944" s="8">
        <f t="shared" si="51"/>
        <v>42500</v>
      </c>
      <c r="P944" s="8">
        <f t="shared" si="52"/>
        <v>186.98223529411766</v>
      </c>
      <c r="Q944" s="8">
        <f t="shared" si="49"/>
        <v>1.0682352941176472E-5</v>
      </c>
      <c r="R944" s="8">
        <f t="shared" si="53"/>
        <v>5.3481016441322833</v>
      </c>
    </row>
    <row r="945" spans="1:18" ht="28.8" x14ac:dyDescent="0.3">
      <c r="A945" s="18" t="s">
        <v>116</v>
      </c>
      <c r="B945" s="68" t="s">
        <v>118</v>
      </c>
      <c r="C945" s="69">
        <v>777</v>
      </c>
      <c r="D945" s="70" t="s">
        <v>18</v>
      </c>
      <c r="E945" s="71" t="s">
        <v>17</v>
      </c>
      <c r="F945" s="71">
        <v>1753</v>
      </c>
      <c r="G945" s="71" t="s">
        <v>6</v>
      </c>
      <c r="H945" s="71" t="s">
        <v>95</v>
      </c>
      <c r="I945" s="69">
        <v>50</v>
      </c>
      <c r="J945" s="71">
        <f t="shared" si="54"/>
        <v>84450</v>
      </c>
      <c r="K945" s="71">
        <v>0.45400000000000001</v>
      </c>
      <c r="L945" s="69">
        <v>1</v>
      </c>
      <c r="M945" s="69">
        <v>4</v>
      </c>
      <c r="N945" s="69">
        <v>0</v>
      </c>
      <c r="O945" s="8">
        <f t="shared" si="51"/>
        <v>288</v>
      </c>
      <c r="P945" s="8">
        <f t="shared" si="52"/>
        <v>293.22916666666669</v>
      </c>
      <c r="Q945" s="8">
        <f t="shared" si="49"/>
        <v>1.5763888888888889E-3</v>
      </c>
      <c r="R945" s="8">
        <f t="shared" si="53"/>
        <v>3.4103019538188279</v>
      </c>
    </row>
    <row r="946" spans="1:18" ht="28.8" x14ac:dyDescent="0.3">
      <c r="A946" s="18" t="s">
        <v>116</v>
      </c>
      <c r="B946" s="68" t="s">
        <v>118</v>
      </c>
      <c r="C946" s="69">
        <v>777</v>
      </c>
      <c r="D946" s="70" t="s">
        <v>18</v>
      </c>
      <c r="E946" s="71" t="s">
        <v>19</v>
      </c>
      <c r="F946" s="71">
        <v>1753</v>
      </c>
      <c r="G946" s="71" t="s">
        <v>6</v>
      </c>
      <c r="H946" s="71" t="s">
        <v>95</v>
      </c>
      <c r="I946" s="69">
        <v>6950</v>
      </c>
      <c r="J946" s="71">
        <f t="shared" si="54"/>
        <v>11738550</v>
      </c>
      <c r="K946" s="71">
        <v>0.45400000000000001</v>
      </c>
      <c r="L946" s="69">
        <v>235</v>
      </c>
      <c r="M946" s="69">
        <v>12</v>
      </c>
      <c r="N946" s="69">
        <v>0</v>
      </c>
      <c r="O946" s="8">
        <f t="shared" si="51"/>
        <v>56544</v>
      </c>
      <c r="P946" s="8">
        <f t="shared" si="52"/>
        <v>207.60027589134125</v>
      </c>
      <c r="Q946" s="8">
        <f t="shared" si="49"/>
        <v>8.0291454442558014E-6</v>
      </c>
      <c r="R946" s="8">
        <f t="shared" si="53"/>
        <v>4.8169492824923017</v>
      </c>
    </row>
    <row r="947" spans="1:18" ht="28.8" x14ac:dyDescent="0.3">
      <c r="A947" s="18" t="s">
        <v>116</v>
      </c>
      <c r="B947" s="68" t="s">
        <v>118</v>
      </c>
      <c r="C947" s="69">
        <v>777</v>
      </c>
      <c r="D947" s="70" t="s">
        <v>18</v>
      </c>
      <c r="E947" s="71" t="s">
        <v>19</v>
      </c>
      <c r="F947" s="71">
        <v>1753</v>
      </c>
      <c r="G947" s="71" t="s">
        <v>6</v>
      </c>
      <c r="H947" s="71" t="s">
        <v>95</v>
      </c>
      <c r="I947" s="69">
        <v>1649</v>
      </c>
      <c r="J947" s="71">
        <f t="shared" si="54"/>
        <v>2785161</v>
      </c>
      <c r="K947" s="71">
        <v>0.45400000000000001</v>
      </c>
      <c r="L947" s="69">
        <v>43</v>
      </c>
      <c r="M947" s="69">
        <v>13</v>
      </c>
      <c r="N947" s="69">
        <v>0</v>
      </c>
      <c r="O947" s="8">
        <f t="shared" si="51"/>
        <v>10476</v>
      </c>
      <c r="P947" s="8">
        <f t="shared" si="52"/>
        <v>265.86111111111109</v>
      </c>
      <c r="Q947" s="8">
        <f t="shared" si="49"/>
        <v>4.3337151584574268E-5</v>
      </c>
      <c r="R947" s="8">
        <f t="shared" ref="R947:R1010" si="55">SUM(O947/J947)*1000</f>
        <v>3.7613624490648836</v>
      </c>
    </row>
    <row r="948" spans="1:18" x14ac:dyDescent="0.3">
      <c r="A948" s="18" t="s">
        <v>116</v>
      </c>
      <c r="B948" s="68" t="s">
        <v>118</v>
      </c>
      <c r="C948" s="69">
        <v>1413</v>
      </c>
      <c r="D948" s="70" t="s">
        <v>4</v>
      </c>
      <c r="E948" s="71" t="s">
        <v>20</v>
      </c>
      <c r="F948" s="71">
        <v>1792</v>
      </c>
      <c r="G948" s="71" t="s">
        <v>6</v>
      </c>
      <c r="H948" s="71" t="s">
        <v>95</v>
      </c>
      <c r="I948" s="69">
        <v>100</v>
      </c>
      <c r="J948" s="71">
        <f t="shared" si="54"/>
        <v>168900</v>
      </c>
      <c r="K948" s="71">
        <v>0.45400000000000001</v>
      </c>
      <c r="L948" s="69">
        <v>43</v>
      </c>
      <c r="M948" s="69">
        <v>2</v>
      </c>
      <c r="O948" s="8">
        <f t="shared" si="51"/>
        <v>10344</v>
      </c>
      <c r="P948" s="8">
        <f t="shared" si="52"/>
        <v>16.328306264501162</v>
      </c>
      <c r="Q948" s="8">
        <f t="shared" si="49"/>
        <v>4.3890177880897141E-5</v>
      </c>
      <c r="R948" s="8">
        <f t="shared" si="55"/>
        <v>61.243339253996453</v>
      </c>
    </row>
    <row r="949" spans="1:18" ht="28.8" x14ac:dyDescent="0.3">
      <c r="A949" s="18" t="s">
        <v>116</v>
      </c>
      <c r="B949" s="68" t="s">
        <v>118</v>
      </c>
      <c r="C949" s="69">
        <v>783</v>
      </c>
      <c r="D949" s="70" t="s">
        <v>18</v>
      </c>
      <c r="F949" s="71">
        <v>1755</v>
      </c>
      <c r="G949" s="71" t="s">
        <v>6</v>
      </c>
      <c r="H949" s="71" t="s">
        <v>95</v>
      </c>
      <c r="I949" s="69">
        <v>3228</v>
      </c>
      <c r="J949" s="71">
        <f t="shared" si="54"/>
        <v>5452092</v>
      </c>
      <c r="K949" s="71">
        <v>0.45400000000000001</v>
      </c>
      <c r="L949" s="69">
        <v>144</v>
      </c>
      <c r="M949" s="69">
        <v>0</v>
      </c>
      <c r="N949" s="69">
        <v>0</v>
      </c>
      <c r="O949" s="8">
        <f t="shared" si="51"/>
        <v>34560</v>
      </c>
      <c r="P949" s="8">
        <f t="shared" si="52"/>
        <v>157.75729166666667</v>
      </c>
      <c r="Q949" s="8">
        <f t="shared" si="49"/>
        <v>1.3136574074074074E-5</v>
      </c>
      <c r="R949" s="8">
        <f t="shared" si="55"/>
        <v>6.3388512152766312</v>
      </c>
    </row>
    <row r="950" spans="1:18" ht="28.8" x14ac:dyDescent="0.3">
      <c r="A950" s="18" t="s">
        <v>116</v>
      </c>
      <c r="B950" s="68" t="s">
        <v>118</v>
      </c>
      <c r="C950" s="69">
        <v>783</v>
      </c>
      <c r="D950" s="70" t="s">
        <v>18</v>
      </c>
      <c r="F950" s="71">
        <v>1755</v>
      </c>
      <c r="G950" s="71" t="s">
        <v>6</v>
      </c>
      <c r="H950" s="71" t="s">
        <v>95</v>
      </c>
      <c r="I950" s="69">
        <v>1128</v>
      </c>
      <c r="J950" s="71">
        <f t="shared" si="54"/>
        <v>1905192</v>
      </c>
      <c r="K950" s="71">
        <v>0.45400000000000001</v>
      </c>
      <c r="L950" s="69">
        <v>193</v>
      </c>
      <c r="M950" s="69">
        <v>1</v>
      </c>
      <c r="N950" s="69">
        <v>0</v>
      </c>
      <c r="O950" s="8">
        <f t="shared" si="51"/>
        <v>46332</v>
      </c>
      <c r="P950" s="8">
        <f t="shared" si="52"/>
        <v>41.120435120435118</v>
      </c>
      <c r="Q950" s="8">
        <f t="shared" si="49"/>
        <v>9.7988431321764652E-6</v>
      </c>
      <c r="R950" s="8">
        <f t="shared" si="55"/>
        <v>24.318808812970033</v>
      </c>
    </row>
    <row r="951" spans="1:18" x14ac:dyDescent="0.3">
      <c r="A951" s="18" t="s">
        <v>116</v>
      </c>
      <c r="B951" s="68" t="s">
        <v>118</v>
      </c>
      <c r="C951" s="71">
        <v>897</v>
      </c>
      <c r="D951" s="70" t="s">
        <v>30</v>
      </c>
      <c r="E951" s="69" t="s">
        <v>31</v>
      </c>
      <c r="F951" s="71">
        <v>1754</v>
      </c>
      <c r="G951" s="69" t="s">
        <v>6</v>
      </c>
      <c r="H951" s="71" t="s">
        <v>95</v>
      </c>
      <c r="I951" s="69">
        <v>2500</v>
      </c>
      <c r="J951" s="71">
        <f t="shared" si="54"/>
        <v>4222500</v>
      </c>
      <c r="K951" s="71">
        <v>0.45400000000000001</v>
      </c>
      <c r="L951" s="69">
        <v>65</v>
      </c>
      <c r="M951" s="69">
        <v>16</v>
      </c>
      <c r="N951" s="69"/>
      <c r="O951" s="8">
        <f t="shared" si="51"/>
        <v>15792</v>
      </c>
      <c r="P951" s="8">
        <f t="shared" si="52"/>
        <v>267.38221884498478</v>
      </c>
      <c r="Q951" s="8">
        <f t="shared" si="49"/>
        <v>2.874873353596758E-5</v>
      </c>
      <c r="R951" s="8">
        <f t="shared" si="55"/>
        <v>3.7399644760213144</v>
      </c>
    </row>
    <row r="952" spans="1:18" x14ac:dyDescent="0.3">
      <c r="A952" s="18" t="s">
        <v>116</v>
      </c>
      <c r="B952" s="68" t="s">
        <v>118</v>
      </c>
      <c r="C952" s="71">
        <v>905</v>
      </c>
      <c r="D952" s="70" t="s">
        <v>30</v>
      </c>
      <c r="E952" s="69" t="s">
        <v>34</v>
      </c>
      <c r="F952" s="71">
        <v>1755</v>
      </c>
      <c r="G952" s="69" t="s">
        <v>6</v>
      </c>
      <c r="H952" s="71" t="s">
        <v>95</v>
      </c>
      <c r="I952" s="69">
        <v>6090</v>
      </c>
      <c r="J952" s="71">
        <f t="shared" si="54"/>
        <v>10286010</v>
      </c>
      <c r="K952" s="71">
        <v>0.45400000000000001</v>
      </c>
      <c r="L952" s="69">
        <v>140</v>
      </c>
      <c r="M952" s="69" t="s">
        <v>35</v>
      </c>
      <c r="N952" s="69"/>
      <c r="O952" s="8">
        <f t="shared" si="51"/>
        <v>33741</v>
      </c>
      <c r="P952" s="8">
        <f t="shared" si="52"/>
        <v>304.85196052280611</v>
      </c>
      <c r="Q952" s="8">
        <f t="shared" si="49"/>
        <v>1.3455439969176967E-5</v>
      </c>
      <c r="R952" s="8">
        <f t="shared" si="55"/>
        <v>3.2802806919301069</v>
      </c>
    </row>
    <row r="953" spans="1:18" x14ac:dyDescent="0.3">
      <c r="A953" s="18" t="s">
        <v>116</v>
      </c>
      <c r="B953" s="18" t="s">
        <v>377</v>
      </c>
      <c r="C953" s="8" t="s">
        <v>375</v>
      </c>
      <c r="D953" s="18" t="s">
        <v>374</v>
      </c>
      <c r="E953" s="8" t="s">
        <v>373</v>
      </c>
      <c r="F953" s="65">
        <v>1680</v>
      </c>
      <c r="G953" s="8" t="s">
        <v>50</v>
      </c>
      <c r="H953" s="8" t="s">
        <v>376</v>
      </c>
      <c r="I953" s="8">
        <v>1</v>
      </c>
      <c r="J953" s="8">
        <v>8850</v>
      </c>
      <c r="K953" s="8">
        <v>7.5</v>
      </c>
      <c r="O953" s="8">
        <v>1.2</v>
      </c>
      <c r="P953" s="8">
        <f>SUM(J953/1.2)</f>
        <v>7375</v>
      </c>
      <c r="Q953" s="8">
        <f t="shared" si="49"/>
        <v>6.25</v>
      </c>
      <c r="R953" s="8">
        <f t="shared" si="55"/>
        <v>0.13559322033898305</v>
      </c>
    </row>
    <row r="954" spans="1:18" x14ac:dyDescent="0.3">
      <c r="A954" s="18" t="s">
        <v>116</v>
      </c>
      <c r="B954" s="18" t="s">
        <v>377</v>
      </c>
      <c r="C954" s="8" t="s">
        <v>383</v>
      </c>
      <c r="D954" s="18" t="s">
        <v>374</v>
      </c>
      <c r="E954" s="8" t="s">
        <v>373</v>
      </c>
      <c r="F954" s="65">
        <v>1681</v>
      </c>
      <c r="G954" s="8" t="s">
        <v>50</v>
      </c>
      <c r="H954" s="8" t="s">
        <v>376</v>
      </c>
      <c r="I954" s="8">
        <v>1</v>
      </c>
      <c r="J954" s="8">
        <v>8850</v>
      </c>
      <c r="K954" s="8">
        <v>7.5</v>
      </c>
      <c r="O954" s="8">
        <v>1.2</v>
      </c>
      <c r="P954" s="8">
        <f>SUM(J954/1.2)</f>
        <v>7375</v>
      </c>
      <c r="Q954" s="8">
        <f t="shared" ref="Q954:Q955" si="56">SUM(K954/O954)</f>
        <v>6.25</v>
      </c>
      <c r="R954" s="8">
        <f t="shared" si="55"/>
        <v>0.13559322033898305</v>
      </c>
    </row>
    <row r="955" spans="1:18" x14ac:dyDescent="0.3">
      <c r="A955" s="18" t="s">
        <v>116</v>
      </c>
      <c r="B955" s="18" t="s">
        <v>377</v>
      </c>
      <c r="C955" s="8" t="s">
        <v>384</v>
      </c>
      <c r="D955" s="18" t="s">
        <v>374</v>
      </c>
      <c r="E955" s="8" t="s">
        <v>373</v>
      </c>
      <c r="F955" s="65">
        <v>1682</v>
      </c>
      <c r="G955" s="8" t="s">
        <v>50</v>
      </c>
      <c r="H955" s="8" t="s">
        <v>376</v>
      </c>
      <c r="I955" s="8">
        <v>1</v>
      </c>
      <c r="J955" s="8">
        <v>8850</v>
      </c>
      <c r="K955" s="8">
        <v>7.5</v>
      </c>
      <c r="O955" s="8">
        <v>1.2</v>
      </c>
      <c r="P955" s="8">
        <f t="shared" ref="P955:P959" si="57">SUM(J955/1.2)</f>
        <v>7375</v>
      </c>
      <c r="Q955" s="8">
        <f t="shared" si="56"/>
        <v>6.25</v>
      </c>
      <c r="R955" s="8">
        <f t="shared" si="55"/>
        <v>0.13559322033898305</v>
      </c>
    </row>
    <row r="956" spans="1:18" x14ac:dyDescent="0.3">
      <c r="A956" s="18" t="s">
        <v>116</v>
      </c>
      <c r="B956" s="18" t="s">
        <v>377</v>
      </c>
      <c r="C956" s="8" t="s">
        <v>385</v>
      </c>
      <c r="D956" s="18" t="s">
        <v>374</v>
      </c>
      <c r="E956" s="8" t="s">
        <v>373</v>
      </c>
      <c r="F956" s="65">
        <v>1683</v>
      </c>
      <c r="G956" s="8" t="s">
        <v>50</v>
      </c>
      <c r="H956" s="8" t="s">
        <v>376</v>
      </c>
      <c r="I956" s="8">
        <v>1</v>
      </c>
      <c r="J956" s="8">
        <v>8850</v>
      </c>
      <c r="K956" s="8">
        <v>7.5</v>
      </c>
      <c r="O956" s="8">
        <v>1.2</v>
      </c>
      <c r="P956" s="8">
        <f t="shared" si="57"/>
        <v>7375</v>
      </c>
      <c r="Q956" s="8">
        <f t="shared" ref="Q956:Q960" si="58">SUM(K956/O956)</f>
        <v>6.25</v>
      </c>
      <c r="R956" s="8">
        <f t="shared" si="55"/>
        <v>0.13559322033898305</v>
      </c>
    </row>
    <row r="957" spans="1:18" x14ac:dyDescent="0.3">
      <c r="A957" s="18" t="s">
        <v>116</v>
      </c>
      <c r="B957" s="18" t="s">
        <v>377</v>
      </c>
      <c r="C957" s="8" t="s">
        <v>386</v>
      </c>
      <c r="D957" s="18" t="s">
        <v>374</v>
      </c>
      <c r="E957" s="8" t="s">
        <v>373</v>
      </c>
      <c r="F957" s="65">
        <v>1684</v>
      </c>
      <c r="G957" s="8" t="s">
        <v>50</v>
      </c>
      <c r="H957" s="8" t="s">
        <v>376</v>
      </c>
      <c r="I957" s="8">
        <v>1</v>
      </c>
      <c r="J957" s="8">
        <v>8850</v>
      </c>
      <c r="K957" s="8">
        <v>7.5</v>
      </c>
      <c r="O957" s="8">
        <v>1.2</v>
      </c>
      <c r="P957" s="8">
        <f t="shared" si="57"/>
        <v>7375</v>
      </c>
      <c r="Q957" s="8">
        <f t="shared" si="58"/>
        <v>6.25</v>
      </c>
      <c r="R957" s="8">
        <f t="shared" si="55"/>
        <v>0.13559322033898305</v>
      </c>
    </row>
    <row r="958" spans="1:18" x14ac:dyDescent="0.3">
      <c r="A958" s="18" t="s">
        <v>116</v>
      </c>
      <c r="B958" s="18" t="s">
        <v>377</v>
      </c>
      <c r="C958" s="8" t="s">
        <v>387</v>
      </c>
      <c r="D958" s="18" t="s">
        <v>374</v>
      </c>
      <c r="E958" s="8" t="s">
        <v>373</v>
      </c>
      <c r="F958" s="65">
        <v>1685</v>
      </c>
      <c r="G958" s="8" t="s">
        <v>50</v>
      </c>
      <c r="H958" s="8" t="s">
        <v>376</v>
      </c>
      <c r="I958" s="8">
        <v>1</v>
      </c>
      <c r="J958" s="8">
        <v>8850</v>
      </c>
      <c r="K958" s="8">
        <v>7.5</v>
      </c>
      <c r="O958" s="8">
        <v>1.2</v>
      </c>
      <c r="P958" s="8">
        <f t="shared" si="57"/>
        <v>7375</v>
      </c>
      <c r="Q958" s="8">
        <f t="shared" si="58"/>
        <v>6.25</v>
      </c>
      <c r="R958" s="8">
        <f t="shared" si="55"/>
        <v>0.13559322033898305</v>
      </c>
    </row>
    <row r="959" spans="1:18" x14ac:dyDescent="0.3">
      <c r="A959" s="18" t="s">
        <v>116</v>
      </c>
      <c r="B959" s="18" t="s">
        <v>377</v>
      </c>
      <c r="C959" s="8" t="s">
        <v>388</v>
      </c>
      <c r="D959" s="18" t="s">
        <v>374</v>
      </c>
      <c r="E959" s="8" t="s">
        <v>373</v>
      </c>
      <c r="F959" s="65">
        <v>1686</v>
      </c>
      <c r="G959" s="8" t="s">
        <v>50</v>
      </c>
      <c r="H959" s="8" t="s">
        <v>376</v>
      </c>
      <c r="I959" s="8">
        <v>1</v>
      </c>
      <c r="J959" s="8">
        <v>8850</v>
      </c>
      <c r="K959" s="8">
        <v>7.5</v>
      </c>
      <c r="O959" s="8">
        <v>1.2</v>
      </c>
      <c r="P959" s="8">
        <f t="shared" si="57"/>
        <v>7375</v>
      </c>
      <c r="Q959" s="8">
        <f t="shared" si="58"/>
        <v>6.25</v>
      </c>
      <c r="R959" s="8">
        <f t="shared" si="55"/>
        <v>0.13559322033898305</v>
      </c>
    </row>
    <row r="960" spans="1:18" x14ac:dyDescent="0.3">
      <c r="A960" s="18" t="s">
        <v>116</v>
      </c>
      <c r="B960" s="18" t="s">
        <v>377</v>
      </c>
      <c r="C960" s="8" t="s">
        <v>389</v>
      </c>
      <c r="D960" s="18" t="s">
        <v>374</v>
      </c>
      <c r="E960" s="8" t="s">
        <v>373</v>
      </c>
      <c r="F960" s="65">
        <v>1687</v>
      </c>
      <c r="G960" s="8" t="s">
        <v>50</v>
      </c>
      <c r="H960" s="8" t="s">
        <v>376</v>
      </c>
      <c r="I960" s="8">
        <v>1</v>
      </c>
      <c r="J960" s="8">
        <v>8850</v>
      </c>
      <c r="K960" s="8">
        <v>7.5</v>
      </c>
      <c r="O960" s="8">
        <v>1.2</v>
      </c>
      <c r="P960" s="8">
        <f t="shared" ref="P960:P1023" si="59">SUM(J960/1.2)</f>
        <v>7375</v>
      </c>
      <c r="Q960" s="8">
        <f t="shared" si="58"/>
        <v>6.25</v>
      </c>
      <c r="R960" s="8">
        <f t="shared" si="55"/>
        <v>0.13559322033898305</v>
      </c>
    </row>
    <row r="961" spans="1:18" x14ac:dyDescent="0.3">
      <c r="A961" s="18" t="s">
        <v>116</v>
      </c>
      <c r="B961" s="18" t="s">
        <v>377</v>
      </c>
      <c r="C961" s="8" t="s">
        <v>390</v>
      </c>
      <c r="D961" s="18" t="s">
        <v>374</v>
      </c>
      <c r="E961" s="8" t="s">
        <v>373</v>
      </c>
      <c r="F961" s="65">
        <v>1688</v>
      </c>
      <c r="G961" s="8" t="s">
        <v>50</v>
      </c>
      <c r="H961" s="8" t="s">
        <v>376</v>
      </c>
      <c r="I961" s="8">
        <v>1</v>
      </c>
      <c r="J961" s="8">
        <v>8850</v>
      </c>
      <c r="K961" s="8">
        <v>7.5</v>
      </c>
      <c r="O961" s="8">
        <v>1.2</v>
      </c>
      <c r="P961" s="8">
        <f t="shared" si="59"/>
        <v>7375</v>
      </c>
      <c r="Q961" s="8">
        <f t="shared" ref="Q961:Q1024" si="60">SUM(K961/O961)</f>
        <v>6.25</v>
      </c>
      <c r="R961" s="8">
        <f t="shared" si="55"/>
        <v>0.13559322033898305</v>
      </c>
    </row>
    <row r="962" spans="1:18" x14ac:dyDescent="0.3">
      <c r="A962" s="18" t="s">
        <v>116</v>
      </c>
      <c r="B962" s="18" t="s">
        <v>377</v>
      </c>
      <c r="C962" s="8" t="s">
        <v>391</v>
      </c>
      <c r="D962" s="18" t="s">
        <v>374</v>
      </c>
      <c r="E962" s="8" t="s">
        <v>373</v>
      </c>
      <c r="F962" s="65">
        <v>1689</v>
      </c>
      <c r="G962" s="8" t="s">
        <v>50</v>
      </c>
      <c r="H962" s="8" t="s">
        <v>376</v>
      </c>
      <c r="I962" s="8">
        <v>1</v>
      </c>
      <c r="J962" s="8">
        <v>8850</v>
      </c>
      <c r="K962" s="8">
        <v>7.5</v>
      </c>
      <c r="O962" s="8">
        <v>1.2</v>
      </c>
      <c r="P962" s="8">
        <f t="shared" si="59"/>
        <v>7375</v>
      </c>
      <c r="Q962" s="8">
        <f t="shared" si="60"/>
        <v>6.25</v>
      </c>
      <c r="R962" s="8">
        <f t="shared" si="55"/>
        <v>0.13559322033898305</v>
      </c>
    </row>
    <row r="963" spans="1:18" x14ac:dyDescent="0.3">
      <c r="A963" s="18" t="s">
        <v>116</v>
      </c>
      <c r="B963" s="18" t="s">
        <v>377</v>
      </c>
      <c r="C963" s="8" t="s">
        <v>392</v>
      </c>
      <c r="D963" s="18" t="s">
        <v>374</v>
      </c>
      <c r="E963" s="8" t="s">
        <v>373</v>
      </c>
      <c r="F963" s="65">
        <v>1690</v>
      </c>
      <c r="G963" s="8" t="s">
        <v>50</v>
      </c>
      <c r="H963" s="8" t="s">
        <v>376</v>
      </c>
      <c r="I963" s="8">
        <v>1</v>
      </c>
      <c r="J963" s="8">
        <v>8850</v>
      </c>
      <c r="K963" s="8">
        <v>7.5</v>
      </c>
      <c r="O963" s="8">
        <v>1.2</v>
      </c>
      <c r="P963" s="8">
        <f t="shared" si="59"/>
        <v>7375</v>
      </c>
      <c r="Q963" s="8">
        <f t="shared" si="60"/>
        <v>6.25</v>
      </c>
      <c r="R963" s="8">
        <f t="shared" si="55"/>
        <v>0.13559322033898305</v>
      </c>
    </row>
    <row r="964" spans="1:18" x14ac:dyDescent="0.3">
      <c r="A964" s="18" t="s">
        <v>116</v>
      </c>
      <c r="B964" s="18" t="s">
        <v>377</v>
      </c>
      <c r="C964" s="8" t="s">
        <v>393</v>
      </c>
      <c r="D964" s="18" t="s">
        <v>374</v>
      </c>
      <c r="E964" s="8" t="s">
        <v>373</v>
      </c>
      <c r="F964" s="65">
        <v>1691</v>
      </c>
      <c r="G964" s="8" t="s">
        <v>50</v>
      </c>
      <c r="H964" s="8" t="s">
        <v>376</v>
      </c>
      <c r="I964" s="8">
        <v>1</v>
      </c>
      <c r="J964" s="8">
        <v>8850</v>
      </c>
      <c r="K964" s="8">
        <v>7.5</v>
      </c>
      <c r="O964" s="8">
        <v>1.2</v>
      </c>
      <c r="P964" s="8">
        <f t="shared" si="59"/>
        <v>7375</v>
      </c>
      <c r="Q964" s="8">
        <f t="shared" si="60"/>
        <v>6.25</v>
      </c>
      <c r="R964" s="8">
        <f t="shared" si="55"/>
        <v>0.13559322033898305</v>
      </c>
    </row>
    <row r="965" spans="1:18" x14ac:dyDescent="0.3">
      <c r="A965" s="18" t="s">
        <v>116</v>
      </c>
      <c r="B965" s="18" t="s">
        <v>377</v>
      </c>
      <c r="C965" s="8" t="s">
        <v>394</v>
      </c>
      <c r="D965" s="18" t="s">
        <v>374</v>
      </c>
      <c r="E965" s="8" t="s">
        <v>373</v>
      </c>
      <c r="F965" s="65">
        <v>1692</v>
      </c>
      <c r="G965" s="8" t="s">
        <v>50</v>
      </c>
      <c r="H965" s="8" t="s">
        <v>376</v>
      </c>
      <c r="I965" s="8">
        <v>1</v>
      </c>
      <c r="J965" s="8">
        <v>8850</v>
      </c>
      <c r="K965" s="8">
        <v>7.5</v>
      </c>
      <c r="O965" s="8">
        <v>1.2</v>
      </c>
      <c r="P965" s="8">
        <f t="shared" si="59"/>
        <v>7375</v>
      </c>
      <c r="Q965" s="8">
        <f t="shared" si="60"/>
        <v>6.25</v>
      </c>
      <c r="R965" s="8">
        <f t="shared" si="55"/>
        <v>0.13559322033898305</v>
      </c>
    </row>
    <row r="966" spans="1:18" x14ac:dyDescent="0.3">
      <c r="A966" s="18" t="s">
        <v>116</v>
      </c>
      <c r="B966" s="18" t="s">
        <v>377</v>
      </c>
      <c r="C966" s="8" t="s">
        <v>395</v>
      </c>
      <c r="D966" s="18" t="s">
        <v>374</v>
      </c>
      <c r="E966" s="8" t="s">
        <v>373</v>
      </c>
      <c r="F966" s="65">
        <v>1693</v>
      </c>
      <c r="G966" s="8" t="s">
        <v>50</v>
      </c>
      <c r="H966" s="8" t="s">
        <v>376</v>
      </c>
      <c r="I966" s="8">
        <v>1</v>
      </c>
      <c r="J966" s="8">
        <v>8850</v>
      </c>
      <c r="K966" s="8">
        <v>7.5</v>
      </c>
      <c r="O966" s="8">
        <v>1.2</v>
      </c>
      <c r="P966" s="8">
        <f t="shared" si="59"/>
        <v>7375</v>
      </c>
      <c r="Q966" s="8">
        <f t="shared" si="60"/>
        <v>6.25</v>
      </c>
      <c r="R966" s="8">
        <f t="shared" si="55"/>
        <v>0.13559322033898305</v>
      </c>
    </row>
    <row r="967" spans="1:18" x14ac:dyDescent="0.3">
      <c r="A967" s="18" t="s">
        <v>116</v>
      </c>
      <c r="B967" s="18" t="s">
        <v>377</v>
      </c>
      <c r="C967" s="8" t="s">
        <v>396</v>
      </c>
      <c r="D967" s="18" t="s">
        <v>374</v>
      </c>
      <c r="E967" s="8" t="s">
        <v>373</v>
      </c>
      <c r="F967" s="65">
        <v>1694</v>
      </c>
      <c r="G967" s="8" t="s">
        <v>50</v>
      </c>
      <c r="H967" s="8" t="s">
        <v>376</v>
      </c>
      <c r="I967" s="8">
        <v>1</v>
      </c>
      <c r="J967" s="8">
        <v>8850</v>
      </c>
      <c r="K967" s="8">
        <v>7.5</v>
      </c>
      <c r="O967" s="8">
        <v>1.2</v>
      </c>
      <c r="P967" s="8">
        <f t="shared" si="59"/>
        <v>7375</v>
      </c>
      <c r="Q967" s="8">
        <f t="shared" si="60"/>
        <v>6.25</v>
      </c>
      <c r="R967" s="8">
        <f t="shared" si="55"/>
        <v>0.13559322033898305</v>
      </c>
    </row>
    <row r="968" spans="1:18" x14ac:dyDescent="0.3">
      <c r="A968" s="18" t="s">
        <v>116</v>
      </c>
      <c r="B968" s="18" t="s">
        <v>377</v>
      </c>
      <c r="C968" s="8" t="s">
        <v>397</v>
      </c>
      <c r="D968" s="18" t="s">
        <v>374</v>
      </c>
      <c r="E968" s="8" t="s">
        <v>373</v>
      </c>
      <c r="F968" s="65">
        <v>1695</v>
      </c>
      <c r="G968" s="8" t="s">
        <v>50</v>
      </c>
      <c r="H968" s="8" t="s">
        <v>376</v>
      </c>
      <c r="I968" s="8">
        <v>1</v>
      </c>
      <c r="J968" s="8">
        <v>8850</v>
      </c>
      <c r="K968" s="8">
        <v>7.5</v>
      </c>
      <c r="O968" s="8">
        <v>1.2</v>
      </c>
      <c r="P968" s="8">
        <f t="shared" si="59"/>
        <v>7375</v>
      </c>
      <c r="Q968" s="8">
        <f t="shared" si="60"/>
        <v>6.25</v>
      </c>
      <c r="R968" s="8">
        <f t="shared" si="55"/>
        <v>0.13559322033898305</v>
      </c>
    </row>
    <row r="969" spans="1:18" x14ac:dyDescent="0.3">
      <c r="A969" s="18" t="s">
        <v>116</v>
      </c>
      <c r="B969" s="18" t="s">
        <v>377</v>
      </c>
      <c r="C969" s="8" t="s">
        <v>398</v>
      </c>
      <c r="D969" s="18" t="s">
        <v>374</v>
      </c>
      <c r="E969" s="8" t="s">
        <v>373</v>
      </c>
      <c r="F969" s="65">
        <v>1696</v>
      </c>
      <c r="G969" s="8" t="s">
        <v>50</v>
      </c>
      <c r="H969" s="8" t="s">
        <v>376</v>
      </c>
      <c r="I969" s="8">
        <v>1</v>
      </c>
      <c r="J969" s="8">
        <v>8850</v>
      </c>
      <c r="K969" s="8">
        <v>7.5</v>
      </c>
      <c r="O969" s="8">
        <v>1.2</v>
      </c>
      <c r="P969" s="8">
        <f t="shared" si="59"/>
        <v>7375</v>
      </c>
      <c r="Q969" s="8">
        <f t="shared" si="60"/>
        <v>6.25</v>
      </c>
      <c r="R969" s="8">
        <f t="shared" si="55"/>
        <v>0.13559322033898305</v>
      </c>
    </row>
    <row r="970" spans="1:18" x14ac:dyDescent="0.3">
      <c r="A970" s="18" t="s">
        <v>116</v>
      </c>
      <c r="B970" s="18" t="s">
        <v>377</v>
      </c>
      <c r="C970" s="8" t="s">
        <v>399</v>
      </c>
      <c r="D970" s="18" t="s">
        <v>374</v>
      </c>
      <c r="E970" s="8" t="s">
        <v>373</v>
      </c>
      <c r="F970" s="65">
        <v>1697</v>
      </c>
      <c r="G970" s="8" t="s">
        <v>50</v>
      </c>
      <c r="H970" s="8" t="s">
        <v>376</v>
      </c>
      <c r="I970" s="8">
        <v>1</v>
      </c>
      <c r="J970" s="8">
        <v>8850</v>
      </c>
      <c r="K970" s="8">
        <v>7.5</v>
      </c>
      <c r="O970" s="8">
        <v>1.2</v>
      </c>
      <c r="P970" s="8">
        <f t="shared" si="59"/>
        <v>7375</v>
      </c>
      <c r="Q970" s="8">
        <f t="shared" si="60"/>
        <v>6.25</v>
      </c>
      <c r="R970" s="8">
        <f t="shared" si="55"/>
        <v>0.13559322033898305</v>
      </c>
    </row>
    <row r="971" spans="1:18" x14ac:dyDescent="0.3">
      <c r="A971" s="18" t="s">
        <v>116</v>
      </c>
      <c r="B971" s="18" t="s">
        <v>377</v>
      </c>
      <c r="C971" s="8" t="s">
        <v>400</v>
      </c>
      <c r="D971" s="18" t="s">
        <v>374</v>
      </c>
      <c r="E971" s="8" t="s">
        <v>373</v>
      </c>
      <c r="F971" s="65">
        <v>1698</v>
      </c>
      <c r="G971" s="8" t="s">
        <v>50</v>
      </c>
      <c r="H971" s="8" t="s">
        <v>376</v>
      </c>
      <c r="I971" s="8">
        <v>1</v>
      </c>
      <c r="J971" s="8">
        <v>8850</v>
      </c>
      <c r="K971" s="8">
        <v>7.5</v>
      </c>
      <c r="O971" s="8">
        <v>1.2</v>
      </c>
      <c r="P971" s="8">
        <f t="shared" si="59"/>
        <v>7375</v>
      </c>
      <c r="Q971" s="8">
        <f t="shared" si="60"/>
        <v>6.25</v>
      </c>
      <c r="R971" s="8">
        <f t="shared" si="55"/>
        <v>0.13559322033898305</v>
      </c>
    </row>
    <row r="972" spans="1:18" x14ac:dyDescent="0.3">
      <c r="A972" s="18" t="s">
        <v>116</v>
      </c>
      <c r="B972" s="18" t="s">
        <v>377</v>
      </c>
      <c r="C972" s="8" t="s">
        <v>401</v>
      </c>
      <c r="D972" s="18" t="s">
        <v>374</v>
      </c>
      <c r="E972" s="8" t="s">
        <v>373</v>
      </c>
      <c r="F972" s="65">
        <v>1699</v>
      </c>
      <c r="G972" s="8" t="s">
        <v>50</v>
      </c>
      <c r="H972" s="8" t="s">
        <v>376</v>
      </c>
      <c r="I972" s="8">
        <v>1</v>
      </c>
      <c r="J972" s="8">
        <v>8850</v>
      </c>
      <c r="K972" s="8">
        <v>7.5</v>
      </c>
      <c r="O972" s="8">
        <v>1.2</v>
      </c>
      <c r="P972" s="8">
        <f t="shared" si="59"/>
        <v>7375</v>
      </c>
      <c r="Q972" s="8">
        <f t="shared" si="60"/>
        <v>6.25</v>
      </c>
      <c r="R972" s="8">
        <f t="shared" si="55"/>
        <v>0.13559322033898305</v>
      </c>
    </row>
    <row r="973" spans="1:18" x14ac:dyDescent="0.3">
      <c r="A973" s="18" t="s">
        <v>116</v>
      </c>
      <c r="B973" s="18" t="s">
        <v>377</v>
      </c>
      <c r="C973" s="8" t="s">
        <v>402</v>
      </c>
      <c r="D973" s="18" t="s">
        <v>374</v>
      </c>
      <c r="E973" s="8" t="s">
        <v>373</v>
      </c>
      <c r="F973" s="65">
        <v>1700</v>
      </c>
      <c r="G973" s="8" t="s">
        <v>50</v>
      </c>
      <c r="H973" s="8" t="s">
        <v>376</v>
      </c>
      <c r="I973" s="8">
        <v>1</v>
      </c>
      <c r="J973" s="8">
        <v>8850</v>
      </c>
      <c r="K973" s="8">
        <v>7.5</v>
      </c>
      <c r="O973" s="8">
        <v>1.2</v>
      </c>
      <c r="P973" s="8">
        <f t="shared" si="59"/>
        <v>7375</v>
      </c>
      <c r="Q973" s="8">
        <f t="shared" si="60"/>
        <v>6.25</v>
      </c>
      <c r="R973" s="8">
        <f t="shared" si="55"/>
        <v>0.13559322033898305</v>
      </c>
    </row>
    <row r="974" spans="1:18" x14ac:dyDescent="0.3">
      <c r="A974" s="18" t="s">
        <v>116</v>
      </c>
      <c r="B974" s="18" t="s">
        <v>377</v>
      </c>
      <c r="C974" s="8" t="s">
        <v>403</v>
      </c>
      <c r="D974" s="18" t="s">
        <v>374</v>
      </c>
      <c r="E974" s="8" t="s">
        <v>373</v>
      </c>
      <c r="F974" s="65">
        <v>1701</v>
      </c>
      <c r="G974" s="8" t="s">
        <v>50</v>
      </c>
      <c r="H974" s="8" t="s">
        <v>376</v>
      </c>
      <c r="I974" s="8">
        <v>1</v>
      </c>
      <c r="J974" s="8">
        <v>8850</v>
      </c>
      <c r="K974" s="8">
        <v>7.5</v>
      </c>
      <c r="O974" s="8">
        <v>1.2</v>
      </c>
      <c r="P974" s="8">
        <f t="shared" si="59"/>
        <v>7375</v>
      </c>
      <c r="Q974" s="8">
        <f t="shared" si="60"/>
        <v>6.25</v>
      </c>
      <c r="R974" s="8">
        <f t="shared" si="55"/>
        <v>0.13559322033898305</v>
      </c>
    </row>
    <row r="975" spans="1:18" x14ac:dyDescent="0.3">
      <c r="A975" s="18" t="s">
        <v>116</v>
      </c>
      <c r="B975" s="18" t="s">
        <v>377</v>
      </c>
      <c r="C975" s="8" t="s">
        <v>404</v>
      </c>
      <c r="D975" s="18" t="s">
        <v>374</v>
      </c>
      <c r="E975" s="8" t="s">
        <v>373</v>
      </c>
      <c r="F975" s="65">
        <v>1702</v>
      </c>
      <c r="G975" s="8" t="s">
        <v>50</v>
      </c>
      <c r="H975" s="8" t="s">
        <v>376</v>
      </c>
      <c r="I975" s="8">
        <v>1</v>
      </c>
      <c r="J975" s="8">
        <v>8850</v>
      </c>
      <c r="K975" s="8">
        <v>7.5</v>
      </c>
      <c r="O975" s="8">
        <v>1.2</v>
      </c>
      <c r="P975" s="8">
        <f t="shared" si="59"/>
        <v>7375</v>
      </c>
      <c r="Q975" s="8">
        <f t="shared" si="60"/>
        <v>6.25</v>
      </c>
      <c r="R975" s="8">
        <f t="shared" si="55"/>
        <v>0.13559322033898305</v>
      </c>
    </row>
    <row r="976" spans="1:18" x14ac:dyDescent="0.3">
      <c r="A976" s="18" t="s">
        <v>116</v>
      </c>
      <c r="B976" s="18" t="s">
        <v>377</v>
      </c>
      <c r="C976" s="8" t="s">
        <v>405</v>
      </c>
      <c r="D976" s="18" t="s">
        <v>374</v>
      </c>
      <c r="E976" s="8" t="s">
        <v>373</v>
      </c>
      <c r="F976" s="65">
        <v>1703</v>
      </c>
      <c r="G976" s="8" t="s">
        <v>50</v>
      </c>
      <c r="H976" s="8" t="s">
        <v>376</v>
      </c>
      <c r="I976" s="8">
        <v>1</v>
      </c>
      <c r="J976" s="8">
        <v>8850</v>
      </c>
      <c r="K976" s="8">
        <v>7.5</v>
      </c>
      <c r="O976" s="8">
        <v>1.2</v>
      </c>
      <c r="P976" s="8">
        <f t="shared" si="59"/>
        <v>7375</v>
      </c>
      <c r="Q976" s="8">
        <f t="shared" si="60"/>
        <v>6.25</v>
      </c>
      <c r="R976" s="8">
        <f t="shared" si="55"/>
        <v>0.13559322033898305</v>
      </c>
    </row>
    <row r="977" spans="1:18" x14ac:dyDescent="0.3">
      <c r="A977" s="18" t="s">
        <v>116</v>
      </c>
      <c r="B977" s="18" t="s">
        <v>377</v>
      </c>
      <c r="C977" s="8" t="s">
        <v>406</v>
      </c>
      <c r="D977" s="18" t="s">
        <v>374</v>
      </c>
      <c r="E977" s="8" t="s">
        <v>373</v>
      </c>
      <c r="F977" s="65">
        <v>1704</v>
      </c>
      <c r="G977" s="8" t="s">
        <v>50</v>
      </c>
      <c r="H977" s="8" t="s">
        <v>376</v>
      </c>
      <c r="I977" s="8">
        <v>1</v>
      </c>
      <c r="J977" s="8">
        <v>8850</v>
      </c>
      <c r="K977" s="8">
        <v>7.5</v>
      </c>
      <c r="O977" s="8">
        <v>1.2</v>
      </c>
      <c r="P977" s="8">
        <f t="shared" si="59"/>
        <v>7375</v>
      </c>
      <c r="Q977" s="8">
        <f t="shared" si="60"/>
        <v>6.25</v>
      </c>
      <c r="R977" s="8">
        <f t="shared" si="55"/>
        <v>0.13559322033898305</v>
      </c>
    </row>
    <row r="978" spans="1:18" x14ac:dyDescent="0.3">
      <c r="A978" s="18" t="s">
        <v>116</v>
      </c>
      <c r="B978" s="18" t="s">
        <v>377</v>
      </c>
      <c r="C978" s="8" t="s">
        <v>407</v>
      </c>
      <c r="D978" s="18" t="s">
        <v>374</v>
      </c>
      <c r="E978" s="8" t="s">
        <v>373</v>
      </c>
      <c r="F978" s="65">
        <v>1705</v>
      </c>
      <c r="G978" s="8" t="s">
        <v>50</v>
      </c>
      <c r="H978" s="8" t="s">
        <v>376</v>
      </c>
      <c r="I978" s="8">
        <v>1</v>
      </c>
      <c r="J978" s="8">
        <v>8850</v>
      </c>
      <c r="K978" s="8">
        <v>7.5</v>
      </c>
      <c r="O978" s="8">
        <v>1.2</v>
      </c>
      <c r="P978" s="8">
        <f t="shared" si="59"/>
        <v>7375</v>
      </c>
      <c r="Q978" s="8">
        <f t="shared" si="60"/>
        <v>6.25</v>
      </c>
      <c r="R978" s="8">
        <f t="shared" si="55"/>
        <v>0.13559322033898305</v>
      </c>
    </row>
    <row r="979" spans="1:18" x14ac:dyDescent="0.3">
      <c r="A979" s="18" t="s">
        <v>116</v>
      </c>
      <c r="B979" s="18" t="s">
        <v>377</v>
      </c>
      <c r="C979" s="8" t="s">
        <v>408</v>
      </c>
      <c r="D979" s="18" t="s">
        <v>374</v>
      </c>
      <c r="E979" s="8" t="s">
        <v>373</v>
      </c>
      <c r="F979" s="65">
        <v>1706</v>
      </c>
      <c r="G979" s="8" t="s">
        <v>50</v>
      </c>
      <c r="H979" s="8" t="s">
        <v>376</v>
      </c>
      <c r="I979" s="8">
        <v>1</v>
      </c>
      <c r="J979" s="8">
        <v>8850</v>
      </c>
      <c r="K979" s="8">
        <v>7.5</v>
      </c>
      <c r="O979" s="8">
        <v>1.2</v>
      </c>
      <c r="P979" s="8">
        <f t="shared" si="59"/>
        <v>7375</v>
      </c>
      <c r="Q979" s="8">
        <f t="shared" si="60"/>
        <v>6.25</v>
      </c>
      <c r="R979" s="8">
        <f t="shared" si="55"/>
        <v>0.13559322033898305</v>
      </c>
    </row>
    <row r="980" spans="1:18" x14ac:dyDescent="0.3">
      <c r="A980" s="18" t="s">
        <v>116</v>
      </c>
      <c r="B980" s="18" t="s">
        <v>377</v>
      </c>
      <c r="C980" s="8" t="s">
        <v>409</v>
      </c>
      <c r="D980" s="18" t="s">
        <v>374</v>
      </c>
      <c r="E980" s="8" t="s">
        <v>373</v>
      </c>
      <c r="F980" s="65">
        <v>1707</v>
      </c>
      <c r="G980" s="8" t="s">
        <v>50</v>
      </c>
      <c r="H980" s="8" t="s">
        <v>376</v>
      </c>
      <c r="I980" s="8">
        <v>1</v>
      </c>
      <c r="J980" s="8">
        <v>8850</v>
      </c>
      <c r="K980" s="8">
        <v>7.5</v>
      </c>
      <c r="O980" s="8">
        <v>1.2</v>
      </c>
      <c r="P980" s="8">
        <f t="shared" si="59"/>
        <v>7375</v>
      </c>
      <c r="Q980" s="8">
        <f t="shared" si="60"/>
        <v>6.25</v>
      </c>
      <c r="R980" s="8">
        <f t="shared" si="55"/>
        <v>0.13559322033898305</v>
      </c>
    </row>
    <row r="981" spans="1:18" x14ac:dyDescent="0.3">
      <c r="A981" s="18" t="s">
        <v>116</v>
      </c>
      <c r="B981" s="18" t="s">
        <v>377</v>
      </c>
      <c r="C981" s="8" t="s">
        <v>410</v>
      </c>
      <c r="D981" s="18" t="s">
        <v>374</v>
      </c>
      <c r="E981" s="8" t="s">
        <v>373</v>
      </c>
      <c r="F981" s="65">
        <v>1708</v>
      </c>
      <c r="G981" s="8" t="s">
        <v>50</v>
      </c>
      <c r="H981" s="8" t="s">
        <v>376</v>
      </c>
      <c r="I981" s="8">
        <v>1</v>
      </c>
      <c r="J981" s="8">
        <v>8850</v>
      </c>
      <c r="K981" s="8">
        <v>7.5</v>
      </c>
      <c r="O981" s="8">
        <v>1.2</v>
      </c>
      <c r="P981" s="8">
        <f t="shared" si="59"/>
        <v>7375</v>
      </c>
      <c r="Q981" s="8">
        <f t="shared" si="60"/>
        <v>6.25</v>
      </c>
      <c r="R981" s="8">
        <f t="shared" si="55"/>
        <v>0.13559322033898305</v>
      </c>
    </row>
    <row r="982" spans="1:18" x14ac:dyDescent="0.3">
      <c r="A982" s="18" t="s">
        <v>116</v>
      </c>
      <c r="B982" s="18" t="s">
        <v>377</v>
      </c>
      <c r="C982" s="8" t="s">
        <v>411</v>
      </c>
      <c r="D982" s="18" t="s">
        <v>374</v>
      </c>
      <c r="E982" s="8" t="s">
        <v>373</v>
      </c>
      <c r="F982" s="65">
        <v>1709</v>
      </c>
      <c r="G982" s="8" t="s">
        <v>50</v>
      </c>
      <c r="H982" s="8" t="s">
        <v>376</v>
      </c>
      <c r="I982" s="8">
        <v>1</v>
      </c>
      <c r="J982" s="8">
        <v>8850</v>
      </c>
      <c r="K982" s="8">
        <v>7.5</v>
      </c>
      <c r="O982" s="8">
        <v>1.2</v>
      </c>
      <c r="P982" s="8">
        <f t="shared" si="59"/>
        <v>7375</v>
      </c>
      <c r="Q982" s="8">
        <f t="shared" si="60"/>
        <v>6.25</v>
      </c>
      <c r="R982" s="8">
        <f t="shared" si="55"/>
        <v>0.13559322033898305</v>
      </c>
    </row>
    <row r="983" spans="1:18" x14ac:dyDescent="0.3">
      <c r="A983" s="18" t="s">
        <v>116</v>
      </c>
      <c r="B983" s="18" t="s">
        <v>377</v>
      </c>
      <c r="C983" s="8" t="s">
        <v>412</v>
      </c>
      <c r="D983" s="18" t="s">
        <v>374</v>
      </c>
      <c r="E983" s="8" t="s">
        <v>373</v>
      </c>
      <c r="F983" s="65">
        <v>1710</v>
      </c>
      <c r="G983" s="8" t="s">
        <v>50</v>
      </c>
      <c r="H983" s="8" t="s">
        <v>376</v>
      </c>
      <c r="I983" s="8">
        <v>1</v>
      </c>
      <c r="J983" s="8">
        <v>8850</v>
      </c>
      <c r="K983" s="8">
        <v>7.5</v>
      </c>
      <c r="O983" s="8">
        <v>1.2</v>
      </c>
      <c r="P983" s="8">
        <f t="shared" si="59"/>
        <v>7375</v>
      </c>
      <c r="Q983" s="8">
        <f t="shared" si="60"/>
        <v>6.25</v>
      </c>
      <c r="R983" s="8">
        <f t="shared" si="55"/>
        <v>0.13559322033898305</v>
      </c>
    </row>
    <row r="984" spans="1:18" x14ac:dyDescent="0.3">
      <c r="A984" s="18" t="s">
        <v>116</v>
      </c>
      <c r="B984" s="18" t="s">
        <v>377</v>
      </c>
      <c r="C984" s="8" t="s">
        <v>413</v>
      </c>
      <c r="D984" s="18" t="s">
        <v>374</v>
      </c>
      <c r="E984" s="8" t="s">
        <v>373</v>
      </c>
      <c r="F984" s="65">
        <v>1711</v>
      </c>
      <c r="G984" s="8" t="s">
        <v>50</v>
      </c>
      <c r="H984" s="8" t="s">
        <v>376</v>
      </c>
      <c r="I984" s="8">
        <v>1</v>
      </c>
      <c r="J984" s="8">
        <v>8850</v>
      </c>
      <c r="K984" s="8">
        <v>7.5</v>
      </c>
      <c r="O984" s="8">
        <v>1.2</v>
      </c>
      <c r="P984" s="8">
        <f t="shared" si="59"/>
        <v>7375</v>
      </c>
      <c r="Q984" s="8">
        <f t="shared" si="60"/>
        <v>6.25</v>
      </c>
      <c r="R984" s="8">
        <f t="shared" si="55"/>
        <v>0.13559322033898305</v>
      </c>
    </row>
    <row r="985" spans="1:18" x14ac:dyDescent="0.3">
      <c r="A985" s="18" t="s">
        <v>116</v>
      </c>
      <c r="B985" s="18" t="s">
        <v>377</v>
      </c>
      <c r="C985" s="8" t="s">
        <v>414</v>
      </c>
      <c r="D985" s="18" t="s">
        <v>374</v>
      </c>
      <c r="E985" s="8" t="s">
        <v>373</v>
      </c>
      <c r="F985" s="65">
        <v>1712</v>
      </c>
      <c r="G985" s="8" t="s">
        <v>50</v>
      </c>
      <c r="H985" s="8" t="s">
        <v>376</v>
      </c>
      <c r="I985" s="8">
        <v>1</v>
      </c>
      <c r="J985" s="8">
        <v>8850</v>
      </c>
      <c r="K985" s="8">
        <v>7.5</v>
      </c>
      <c r="O985" s="8">
        <v>1.2</v>
      </c>
      <c r="P985" s="8">
        <f t="shared" si="59"/>
        <v>7375</v>
      </c>
      <c r="Q985" s="8">
        <f t="shared" si="60"/>
        <v>6.25</v>
      </c>
      <c r="R985" s="8">
        <f t="shared" si="55"/>
        <v>0.13559322033898305</v>
      </c>
    </row>
    <row r="986" spans="1:18" x14ac:dyDescent="0.3">
      <c r="A986" s="18" t="s">
        <v>116</v>
      </c>
      <c r="B986" s="18" t="s">
        <v>377</v>
      </c>
      <c r="C986" s="8" t="s">
        <v>415</v>
      </c>
      <c r="D986" s="18" t="s">
        <v>374</v>
      </c>
      <c r="E986" s="8" t="s">
        <v>373</v>
      </c>
      <c r="F986" s="65">
        <v>1713</v>
      </c>
      <c r="G986" s="8" t="s">
        <v>50</v>
      </c>
      <c r="H986" s="8" t="s">
        <v>376</v>
      </c>
      <c r="I986" s="8">
        <v>1</v>
      </c>
      <c r="J986" s="8">
        <v>8850</v>
      </c>
      <c r="K986" s="8">
        <v>7.5</v>
      </c>
      <c r="O986" s="8">
        <v>1.2</v>
      </c>
      <c r="P986" s="8">
        <f t="shared" si="59"/>
        <v>7375</v>
      </c>
      <c r="Q986" s="8">
        <f t="shared" si="60"/>
        <v>6.25</v>
      </c>
      <c r="R986" s="8">
        <f t="shared" si="55"/>
        <v>0.13559322033898305</v>
      </c>
    </row>
    <row r="987" spans="1:18" x14ac:dyDescent="0.3">
      <c r="A987" s="18" t="s">
        <v>116</v>
      </c>
      <c r="B987" s="18" t="s">
        <v>377</v>
      </c>
      <c r="C987" s="8" t="s">
        <v>416</v>
      </c>
      <c r="D987" s="18" t="s">
        <v>374</v>
      </c>
      <c r="E987" s="8" t="s">
        <v>373</v>
      </c>
      <c r="F987" s="65">
        <v>1714</v>
      </c>
      <c r="G987" s="8" t="s">
        <v>50</v>
      </c>
      <c r="H987" s="8" t="s">
        <v>376</v>
      </c>
      <c r="I987" s="8">
        <v>1</v>
      </c>
      <c r="J987" s="8">
        <v>8850</v>
      </c>
      <c r="K987" s="8">
        <v>7.5</v>
      </c>
      <c r="O987" s="8">
        <v>1.2</v>
      </c>
      <c r="P987" s="8">
        <f t="shared" si="59"/>
        <v>7375</v>
      </c>
      <c r="Q987" s="8">
        <f t="shared" si="60"/>
        <v>6.25</v>
      </c>
      <c r="R987" s="8">
        <f t="shared" si="55"/>
        <v>0.13559322033898305</v>
      </c>
    </row>
    <row r="988" spans="1:18" x14ac:dyDescent="0.3">
      <c r="A988" s="18" t="s">
        <v>116</v>
      </c>
      <c r="B988" s="18" t="s">
        <v>377</v>
      </c>
      <c r="C988" s="8" t="s">
        <v>417</v>
      </c>
      <c r="D988" s="18" t="s">
        <v>374</v>
      </c>
      <c r="E988" s="8" t="s">
        <v>373</v>
      </c>
      <c r="F988" s="65">
        <v>1715</v>
      </c>
      <c r="G988" s="8" t="s">
        <v>50</v>
      </c>
      <c r="H988" s="8" t="s">
        <v>376</v>
      </c>
      <c r="I988" s="8">
        <v>1</v>
      </c>
      <c r="J988" s="8">
        <v>8850</v>
      </c>
      <c r="K988" s="8">
        <v>7.5</v>
      </c>
      <c r="O988" s="8">
        <v>1.2</v>
      </c>
      <c r="P988" s="8">
        <f t="shared" si="59"/>
        <v>7375</v>
      </c>
      <c r="Q988" s="8">
        <f t="shared" si="60"/>
        <v>6.25</v>
      </c>
      <c r="R988" s="8">
        <f t="shared" si="55"/>
        <v>0.13559322033898305</v>
      </c>
    </row>
    <row r="989" spans="1:18" x14ac:dyDescent="0.3">
      <c r="A989" s="18" t="s">
        <v>116</v>
      </c>
      <c r="B989" s="18" t="s">
        <v>377</v>
      </c>
      <c r="C989" s="8" t="s">
        <v>418</v>
      </c>
      <c r="D989" s="18" t="s">
        <v>374</v>
      </c>
      <c r="E989" s="8" t="s">
        <v>373</v>
      </c>
      <c r="F989" s="65">
        <v>1716</v>
      </c>
      <c r="G989" s="8" t="s">
        <v>50</v>
      </c>
      <c r="H989" s="8" t="s">
        <v>376</v>
      </c>
      <c r="I989" s="8">
        <v>1</v>
      </c>
      <c r="J989" s="8">
        <v>8850</v>
      </c>
      <c r="K989" s="8">
        <v>7.5</v>
      </c>
      <c r="O989" s="8">
        <v>1.2</v>
      </c>
      <c r="P989" s="8">
        <f t="shared" si="59"/>
        <v>7375</v>
      </c>
      <c r="Q989" s="8">
        <f t="shared" si="60"/>
        <v>6.25</v>
      </c>
      <c r="R989" s="8">
        <f t="shared" si="55"/>
        <v>0.13559322033898305</v>
      </c>
    </row>
    <row r="990" spans="1:18" x14ac:dyDescent="0.3">
      <c r="A990" s="18" t="s">
        <v>116</v>
      </c>
      <c r="B990" s="18" t="s">
        <v>377</v>
      </c>
      <c r="C990" s="8" t="s">
        <v>419</v>
      </c>
      <c r="D990" s="18" t="s">
        <v>374</v>
      </c>
      <c r="E990" s="8" t="s">
        <v>373</v>
      </c>
      <c r="F990" s="65">
        <v>1717</v>
      </c>
      <c r="G990" s="8" t="s">
        <v>50</v>
      </c>
      <c r="H990" s="8" t="s">
        <v>376</v>
      </c>
      <c r="I990" s="8">
        <v>1</v>
      </c>
      <c r="J990" s="8">
        <v>8850</v>
      </c>
      <c r="K990" s="8">
        <v>7.5</v>
      </c>
      <c r="O990" s="8">
        <v>1.2</v>
      </c>
      <c r="P990" s="8">
        <f t="shared" si="59"/>
        <v>7375</v>
      </c>
      <c r="Q990" s="8">
        <f t="shared" si="60"/>
        <v>6.25</v>
      </c>
      <c r="R990" s="8">
        <f t="shared" si="55"/>
        <v>0.13559322033898305</v>
      </c>
    </row>
    <row r="991" spans="1:18" x14ac:dyDescent="0.3">
      <c r="A991" s="18" t="s">
        <v>116</v>
      </c>
      <c r="B991" s="18" t="s">
        <v>377</v>
      </c>
      <c r="C991" s="8" t="s">
        <v>420</v>
      </c>
      <c r="D991" s="18" t="s">
        <v>374</v>
      </c>
      <c r="E991" s="8" t="s">
        <v>373</v>
      </c>
      <c r="F991" s="65">
        <v>1718</v>
      </c>
      <c r="G991" s="8" t="s">
        <v>50</v>
      </c>
      <c r="H991" s="8" t="s">
        <v>376</v>
      </c>
      <c r="I991" s="8">
        <v>1</v>
      </c>
      <c r="J991" s="8">
        <v>8850</v>
      </c>
      <c r="K991" s="8">
        <v>7.5</v>
      </c>
      <c r="O991" s="8">
        <v>1.2</v>
      </c>
      <c r="P991" s="8">
        <f t="shared" si="59"/>
        <v>7375</v>
      </c>
      <c r="Q991" s="8">
        <f t="shared" si="60"/>
        <v>6.25</v>
      </c>
      <c r="R991" s="8">
        <f t="shared" si="55"/>
        <v>0.13559322033898305</v>
      </c>
    </row>
    <row r="992" spans="1:18" x14ac:dyDescent="0.3">
      <c r="A992" s="18" t="s">
        <v>116</v>
      </c>
      <c r="B992" s="18" t="s">
        <v>377</v>
      </c>
      <c r="C992" s="8" t="s">
        <v>421</v>
      </c>
      <c r="D992" s="18" t="s">
        <v>374</v>
      </c>
      <c r="E992" s="8" t="s">
        <v>373</v>
      </c>
      <c r="F992" s="65">
        <v>1719</v>
      </c>
      <c r="G992" s="8" t="s">
        <v>50</v>
      </c>
      <c r="H992" s="8" t="s">
        <v>376</v>
      </c>
      <c r="I992" s="8">
        <v>1</v>
      </c>
      <c r="J992" s="8">
        <v>8850</v>
      </c>
      <c r="K992" s="8">
        <v>7.5</v>
      </c>
      <c r="O992" s="8">
        <v>1.2</v>
      </c>
      <c r="P992" s="8">
        <f t="shared" si="59"/>
        <v>7375</v>
      </c>
      <c r="Q992" s="8">
        <f t="shared" si="60"/>
        <v>6.25</v>
      </c>
      <c r="R992" s="8">
        <f t="shared" si="55"/>
        <v>0.13559322033898305</v>
      </c>
    </row>
    <row r="993" spans="1:18" x14ac:dyDescent="0.3">
      <c r="A993" s="18" t="s">
        <v>116</v>
      </c>
      <c r="B993" s="18" t="s">
        <v>377</v>
      </c>
      <c r="C993" s="8" t="s">
        <v>422</v>
      </c>
      <c r="D993" s="18" t="s">
        <v>374</v>
      </c>
      <c r="E993" s="8" t="s">
        <v>373</v>
      </c>
      <c r="F993" s="65">
        <v>1720</v>
      </c>
      <c r="G993" s="8" t="s">
        <v>50</v>
      </c>
      <c r="H993" s="8" t="s">
        <v>376</v>
      </c>
      <c r="I993" s="8">
        <v>1</v>
      </c>
      <c r="J993" s="8">
        <v>8850</v>
      </c>
      <c r="K993" s="8">
        <v>7.5</v>
      </c>
      <c r="O993" s="8">
        <v>1.2</v>
      </c>
      <c r="P993" s="8">
        <f t="shared" si="59"/>
        <v>7375</v>
      </c>
      <c r="Q993" s="8">
        <f t="shared" si="60"/>
        <v>6.25</v>
      </c>
      <c r="R993" s="8">
        <f t="shared" si="55"/>
        <v>0.13559322033898305</v>
      </c>
    </row>
    <row r="994" spans="1:18" x14ac:dyDescent="0.3">
      <c r="A994" s="18" t="s">
        <v>116</v>
      </c>
      <c r="B994" s="18" t="s">
        <v>377</v>
      </c>
      <c r="C994" s="8" t="s">
        <v>423</v>
      </c>
      <c r="D994" s="18" t="s">
        <v>374</v>
      </c>
      <c r="E994" s="8" t="s">
        <v>373</v>
      </c>
      <c r="F994" s="65">
        <v>1721</v>
      </c>
      <c r="G994" s="8" t="s">
        <v>50</v>
      </c>
      <c r="H994" s="8" t="s">
        <v>376</v>
      </c>
      <c r="I994" s="8">
        <v>1</v>
      </c>
      <c r="J994" s="8">
        <v>8850</v>
      </c>
      <c r="K994" s="8">
        <v>7.5</v>
      </c>
      <c r="O994" s="8">
        <v>1.2</v>
      </c>
      <c r="P994" s="8">
        <f t="shared" si="59"/>
        <v>7375</v>
      </c>
      <c r="Q994" s="8">
        <f t="shared" si="60"/>
        <v>6.25</v>
      </c>
      <c r="R994" s="8">
        <f t="shared" si="55"/>
        <v>0.13559322033898305</v>
      </c>
    </row>
    <row r="995" spans="1:18" x14ac:dyDescent="0.3">
      <c r="A995" s="18" t="s">
        <v>116</v>
      </c>
      <c r="B995" s="18" t="s">
        <v>377</v>
      </c>
      <c r="C995" s="8" t="s">
        <v>424</v>
      </c>
      <c r="D995" s="18" t="s">
        <v>374</v>
      </c>
      <c r="E995" s="8" t="s">
        <v>373</v>
      </c>
      <c r="F995" s="65">
        <v>1722</v>
      </c>
      <c r="G995" s="8" t="s">
        <v>50</v>
      </c>
      <c r="H995" s="8" t="s">
        <v>376</v>
      </c>
      <c r="I995" s="8">
        <v>1</v>
      </c>
      <c r="J995" s="8">
        <v>8850</v>
      </c>
      <c r="K995" s="8">
        <v>7.5</v>
      </c>
      <c r="O995" s="8">
        <v>1.2</v>
      </c>
      <c r="P995" s="8">
        <f t="shared" si="59"/>
        <v>7375</v>
      </c>
      <c r="Q995" s="8">
        <f t="shared" si="60"/>
        <v>6.25</v>
      </c>
      <c r="R995" s="8">
        <f t="shared" si="55"/>
        <v>0.13559322033898305</v>
      </c>
    </row>
    <row r="996" spans="1:18" x14ac:dyDescent="0.3">
      <c r="A996" s="18" t="s">
        <v>116</v>
      </c>
      <c r="B996" s="18" t="s">
        <v>377</v>
      </c>
      <c r="C996" s="8" t="s">
        <v>425</v>
      </c>
      <c r="D996" s="18" t="s">
        <v>374</v>
      </c>
      <c r="E996" s="8" t="s">
        <v>373</v>
      </c>
      <c r="F996" s="65">
        <v>1723</v>
      </c>
      <c r="G996" s="8" t="s">
        <v>50</v>
      </c>
      <c r="H996" s="8" t="s">
        <v>376</v>
      </c>
      <c r="I996" s="8">
        <v>1</v>
      </c>
      <c r="J996" s="8">
        <v>8850</v>
      </c>
      <c r="K996" s="8">
        <v>7.5</v>
      </c>
      <c r="O996" s="8">
        <v>1.2</v>
      </c>
      <c r="P996" s="8">
        <f t="shared" si="59"/>
        <v>7375</v>
      </c>
      <c r="Q996" s="8">
        <f t="shared" si="60"/>
        <v>6.25</v>
      </c>
      <c r="R996" s="8">
        <f t="shared" si="55"/>
        <v>0.13559322033898305</v>
      </c>
    </row>
    <row r="997" spans="1:18" x14ac:dyDescent="0.3">
      <c r="A997" s="18" t="s">
        <v>116</v>
      </c>
      <c r="B997" s="18" t="s">
        <v>377</v>
      </c>
      <c r="C997" s="8" t="s">
        <v>426</v>
      </c>
      <c r="D997" s="18" t="s">
        <v>374</v>
      </c>
      <c r="E997" s="8" t="s">
        <v>373</v>
      </c>
      <c r="F997" s="65">
        <v>1724</v>
      </c>
      <c r="G997" s="8" t="s">
        <v>50</v>
      </c>
      <c r="H997" s="8" t="s">
        <v>376</v>
      </c>
      <c r="I997" s="8">
        <v>1</v>
      </c>
      <c r="J997" s="8">
        <v>8850</v>
      </c>
      <c r="K997" s="8">
        <v>7.5</v>
      </c>
      <c r="O997" s="8">
        <v>1.2</v>
      </c>
      <c r="P997" s="8">
        <f t="shared" si="59"/>
        <v>7375</v>
      </c>
      <c r="Q997" s="8">
        <f t="shared" si="60"/>
        <v>6.25</v>
      </c>
      <c r="R997" s="8">
        <f t="shared" si="55"/>
        <v>0.13559322033898305</v>
      </c>
    </row>
    <row r="998" spans="1:18" x14ac:dyDescent="0.3">
      <c r="A998" s="18" t="s">
        <v>116</v>
      </c>
      <c r="B998" s="18" t="s">
        <v>377</v>
      </c>
      <c r="C998" s="8" t="s">
        <v>427</v>
      </c>
      <c r="D998" s="18" t="s">
        <v>374</v>
      </c>
      <c r="E998" s="8" t="s">
        <v>373</v>
      </c>
      <c r="F998" s="65">
        <v>1725</v>
      </c>
      <c r="G998" s="8" t="s">
        <v>50</v>
      </c>
      <c r="H998" s="8" t="s">
        <v>376</v>
      </c>
      <c r="I998" s="8">
        <v>1</v>
      </c>
      <c r="J998" s="8">
        <v>8850</v>
      </c>
      <c r="K998" s="8">
        <v>7.5</v>
      </c>
      <c r="O998" s="8">
        <v>1.2</v>
      </c>
      <c r="P998" s="8">
        <f t="shared" si="59"/>
        <v>7375</v>
      </c>
      <c r="Q998" s="8">
        <f t="shared" si="60"/>
        <v>6.25</v>
      </c>
      <c r="R998" s="8">
        <f t="shared" si="55"/>
        <v>0.13559322033898305</v>
      </c>
    </row>
    <row r="999" spans="1:18" x14ac:dyDescent="0.3">
      <c r="A999" s="18" t="s">
        <v>116</v>
      </c>
      <c r="B999" s="18" t="s">
        <v>377</v>
      </c>
      <c r="C999" s="8" t="s">
        <v>428</v>
      </c>
      <c r="D999" s="18" t="s">
        <v>374</v>
      </c>
      <c r="E999" s="8" t="s">
        <v>373</v>
      </c>
      <c r="F999" s="65">
        <v>1726</v>
      </c>
      <c r="G999" s="8" t="s">
        <v>50</v>
      </c>
      <c r="H999" s="8" t="s">
        <v>376</v>
      </c>
      <c r="I999" s="8">
        <v>1</v>
      </c>
      <c r="J999" s="8">
        <v>8850</v>
      </c>
      <c r="K999" s="8">
        <v>7.5</v>
      </c>
      <c r="O999" s="8">
        <v>1.2</v>
      </c>
      <c r="P999" s="8">
        <f t="shared" si="59"/>
        <v>7375</v>
      </c>
      <c r="Q999" s="8">
        <f t="shared" si="60"/>
        <v>6.25</v>
      </c>
      <c r="R999" s="8">
        <f t="shared" si="55"/>
        <v>0.13559322033898305</v>
      </c>
    </row>
    <row r="1000" spans="1:18" x14ac:dyDescent="0.3">
      <c r="A1000" s="18" t="s">
        <v>116</v>
      </c>
      <c r="B1000" s="18" t="s">
        <v>377</v>
      </c>
      <c r="C1000" s="8" t="s">
        <v>429</v>
      </c>
      <c r="D1000" s="18" t="s">
        <v>374</v>
      </c>
      <c r="E1000" s="8" t="s">
        <v>373</v>
      </c>
      <c r="F1000" s="65">
        <v>1727</v>
      </c>
      <c r="G1000" s="8" t="s">
        <v>50</v>
      </c>
      <c r="H1000" s="8" t="s">
        <v>376</v>
      </c>
      <c r="I1000" s="8">
        <v>1</v>
      </c>
      <c r="J1000" s="8">
        <v>8850</v>
      </c>
      <c r="K1000" s="8">
        <v>7.5</v>
      </c>
      <c r="O1000" s="8">
        <v>1.2</v>
      </c>
      <c r="P1000" s="8">
        <f t="shared" si="59"/>
        <v>7375</v>
      </c>
      <c r="Q1000" s="8">
        <f t="shared" si="60"/>
        <v>6.25</v>
      </c>
      <c r="R1000" s="8">
        <f t="shared" si="55"/>
        <v>0.13559322033898305</v>
      </c>
    </row>
    <row r="1001" spans="1:18" x14ac:dyDescent="0.3">
      <c r="A1001" s="18" t="s">
        <v>116</v>
      </c>
      <c r="B1001" s="18" t="s">
        <v>377</v>
      </c>
      <c r="C1001" s="8" t="s">
        <v>430</v>
      </c>
      <c r="D1001" s="18" t="s">
        <v>374</v>
      </c>
      <c r="E1001" s="8" t="s">
        <v>373</v>
      </c>
      <c r="F1001" s="65">
        <v>1728</v>
      </c>
      <c r="G1001" s="8" t="s">
        <v>50</v>
      </c>
      <c r="H1001" s="8" t="s">
        <v>376</v>
      </c>
      <c r="I1001" s="8">
        <v>1</v>
      </c>
      <c r="J1001" s="8">
        <v>8850</v>
      </c>
      <c r="K1001" s="8">
        <v>7.5</v>
      </c>
      <c r="O1001" s="8">
        <v>1.2</v>
      </c>
      <c r="P1001" s="8">
        <f t="shared" si="59"/>
        <v>7375</v>
      </c>
      <c r="Q1001" s="8">
        <f t="shared" si="60"/>
        <v>6.25</v>
      </c>
      <c r="R1001" s="8">
        <f t="shared" si="55"/>
        <v>0.13559322033898305</v>
      </c>
    </row>
    <row r="1002" spans="1:18" x14ac:dyDescent="0.3">
      <c r="A1002" s="18" t="s">
        <v>116</v>
      </c>
      <c r="B1002" s="18" t="s">
        <v>377</v>
      </c>
      <c r="C1002" s="8" t="s">
        <v>431</v>
      </c>
      <c r="D1002" s="18" t="s">
        <v>374</v>
      </c>
      <c r="E1002" s="8" t="s">
        <v>373</v>
      </c>
      <c r="F1002" s="65">
        <v>1729</v>
      </c>
      <c r="G1002" s="8" t="s">
        <v>50</v>
      </c>
      <c r="H1002" s="8" t="s">
        <v>376</v>
      </c>
      <c r="I1002" s="8">
        <v>1</v>
      </c>
      <c r="J1002" s="8">
        <v>8850</v>
      </c>
      <c r="K1002" s="8">
        <v>7.5</v>
      </c>
      <c r="O1002" s="8">
        <v>1.2</v>
      </c>
      <c r="P1002" s="8">
        <f t="shared" si="59"/>
        <v>7375</v>
      </c>
      <c r="Q1002" s="8">
        <f t="shared" si="60"/>
        <v>6.25</v>
      </c>
      <c r="R1002" s="8">
        <f t="shared" si="55"/>
        <v>0.13559322033898305</v>
      </c>
    </row>
    <row r="1003" spans="1:18" x14ac:dyDescent="0.3">
      <c r="A1003" s="18" t="s">
        <v>116</v>
      </c>
      <c r="B1003" s="18" t="s">
        <v>377</v>
      </c>
      <c r="C1003" s="8" t="s">
        <v>432</v>
      </c>
      <c r="D1003" s="18" t="s">
        <v>374</v>
      </c>
      <c r="E1003" s="8" t="s">
        <v>373</v>
      </c>
      <c r="F1003" s="65">
        <v>1730</v>
      </c>
      <c r="G1003" s="8" t="s">
        <v>50</v>
      </c>
      <c r="H1003" s="8" t="s">
        <v>376</v>
      </c>
      <c r="I1003" s="8">
        <v>1</v>
      </c>
      <c r="J1003" s="8">
        <v>8850</v>
      </c>
      <c r="K1003" s="8">
        <v>7.5</v>
      </c>
      <c r="O1003" s="8">
        <v>1.2</v>
      </c>
      <c r="P1003" s="8">
        <f t="shared" si="59"/>
        <v>7375</v>
      </c>
      <c r="Q1003" s="8">
        <f t="shared" si="60"/>
        <v>6.25</v>
      </c>
      <c r="R1003" s="8">
        <f t="shared" si="55"/>
        <v>0.13559322033898305</v>
      </c>
    </row>
    <row r="1004" spans="1:18" x14ac:dyDescent="0.3">
      <c r="A1004" s="18" t="s">
        <v>116</v>
      </c>
      <c r="B1004" s="18" t="s">
        <v>377</v>
      </c>
      <c r="C1004" s="8" t="s">
        <v>433</v>
      </c>
      <c r="D1004" s="18" t="s">
        <v>374</v>
      </c>
      <c r="E1004" s="8" t="s">
        <v>373</v>
      </c>
      <c r="F1004" s="65">
        <v>1731</v>
      </c>
      <c r="G1004" s="8" t="s">
        <v>50</v>
      </c>
      <c r="H1004" s="8" t="s">
        <v>376</v>
      </c>
      <c r="I1004" s="8">
        <v>1</v>
      </c>
      <c r="J1004" s="8">
        <v>8850</v>
      </c>
      <c r="K1004" s="8">
        <v>7.5</v>
      </c>
      <c r="O1004" s="8">
        <v>1.2</v>
      </c>
      <c r="P1004" s="8">
        <f t="shared" si="59"/>
        <v>7375</v>
      </c>
      <c r="Q1004" s="8">
        <f t="shared" si="60"/>
        <v>6.25</v>
      </c>
      <c r="R1004" s="8">
        <f t="shared" si="55"/>
        <v>0.13559322033898305</v>
      </c>
    </row>
    <row r="1005" spans="1:18" x14ac:dyDescent="0.3">
      <c r="A1005" s="18" t="s">
        <v>116</v>
      </c>
      <c r="B1005" s="18" t="s">
        <v>377</v>
      </c>
      <c r="C1005" s="8" t="s">
        <v>434</v>
      </c>
      <c r="D1005" s="18" t="s">
        <v>374</v>
      </c>
      <c r="E1005" s="8" t="s">
        <v>373</v>
      </c>
      <c r="F1005" s="65">
        <v>1732</v>
      </c>
      <c r="G1005" s="8" t="s">
        <v>50</v>
      </c>
      <c r="H1005" s="8" t="s">
        <v>376</v>
      </c>
      <c r="I1005" s="8">
        <v>1</v>
      </c>
      <c r="J1005" s="8">
        <v>8850</v>
      </c>
      <c r="K1005" s="8">
        <v>7.5</v>
      </c>
      <c r="O1005" s="8">
        <v>1.2</v>
      </c>
      <c r="P1005" s="8">
        <f t="shared" si="59"/>
        <v>7375</v>
      </c>
      <c r="Q1005" s="8">
        <f t="shared" si="60"/>
        <v>6.25</v>
      </c>
      <c r="R1005" s="8">
        <f t="shared" si="55"/>
        <v>0.13559322033898305</v>
      </c>
    </row>
    <row r="1006" spans="1:18" x14ac:dyDescent="0.3">
      <c r="A1006" s="18" t="s">
        <v>116</v>
      </c>
      <c r="B1006" s="18" t="s">
        <v>377</v>
      </c>
      <c r="C1006" s="8" t="s">
        <v>435</v>
      </c>
      <c r="D1006" s="18" t="s">
        <v>374</v>
      </c>
      <c r="E1006" s="8" t="s">
        <v>373</v>
      </c>
      <c r="F1006" s="65">
        <v>1733</v>
      </c>
      <c r="G1006" s="8" t="s">
        <v>50</v>
      </c>
      <c r="H1006" s="8" t="s">
        <v>376</v>
      </c>
      <c r="I1006" s="8">
        <v>1</v>
      </c>
      <c r="J1006" s="8">
        <v>8850</v>
      </c>
      <c r="K1006" s="8">
        <v>7.5</v>
      </c>
      <c r="O1006" s="8">
        <v>1.2</v>
      </c>
      <c r="P1006" s="8">
        <f t="shared" si="59"/>
        <v>7375</v>
      </c>
      <c r="Q1006" s="8">
        <f t="shared" si="60"/>
        <v>6.25</v>
      </c>
      <c r="R1006" s="8">
        <f t="shared" si="55"/>
        <v>0.13559322033898305</v>
      </c>
    </row>
    <row r="1007" spans="1:18" x14ac:dyDescent="0.3">
      <c r="A1007" s="18" t="s">
        <v>116</v>
      </c>
      <c r="B1007" s="18" t="s">
        <v>377</v>
      </c>
      <c r="C1007" s="8" t="s">
        <v>436</v>
      </c>
      <c r="D1007" s="18" t="s">
        <v>374</v>
      </c>
      <c r="E1007" s="8" t="s">
        <v>373</v>
      </c>
      <c r="F1007" s="65">
        <v>1734</v>
      </c>
      <c r="G1007" s="8" t="s">
        <v>50</v>
      </c>
      <c r="H1007" s="8" t="s">
        <v>376</v>
      </c>
      <c r="I1007" s="8">
        <v>1</v>
      </c>
      <c r="J1007" s="8">
        <v>8850</v>
      </c>
      <c r="K1007" s="8">
        <v>7.5</v>
      </c>
      <c r="O1007" s="8">
        <v>1.2</v>
      </c>
      <c r="P1007" s="8">
        <f t="shared" si="59"/>
        <v>7375</v>
      </c>
      <c r="Q1007" s="8">
        <f t="shared" si="60"/>
        <v>6.25</v>
      </c>
      <c r="R1007" s="8">
        <f t="shared" si="55"/>
        <v>0.13559322033898305</v>
      </c>
    </row>
    <row r="1008" spans="1:18" x14ac:dyDescent="0.3">
      <c r="A1008" s="18" t="s">
        <v>116</v>
      </c>
      <c r="B1008" s="18" t="s">
        <v>377</v>
      </c>
      <c r="C1008" s="8" t="s">
        <v>437</v>
      </c>
      <c r="D1008" s="18" t="s">
        <v>374</v>
      </c>
      <c r="E1008" s="8" t="s">
        <v>373</v>
      </c>
      <c r="F1008" s="65">
        <v>1735</v>
      </c>
      <c r="G1008" s="8" t="s">
        <v>50</v>
      </c>
      <c r="H1008" s="8" t="s">
        <v>376</v>
      </c>
      <c r="I1008" s="8">
        <v>1</v>
      </c>
      <c r="J1008" s="8">
        <v>8850</v>
      </c>
      <c r="K1008" s="8">
        <v>7.5</v>
      </c>
      <c r="O1008" s="8">
        <v>1.2</v>
      </c>
      <c r="P1008" s="8">
        <f t="shared" si="59"/>
        <v>7375</v>
      </c>
      <c r="Q1008" s="8">
        <f t="shared" si="60"/>
        <v>6.25</v>
      </c>
      <c r="R1008" s="8">
        <f t="shared" si="55"/>
        <v>0.13559322033898305</v>
      </c>
    </row>
    <row r="1009" spans="1:18" x14ac:dyDescent="0.3">
      <c r="A1009" s="18" t="s">
        <v>116</v>
      </c>
      <c r="B1009" s="18" t="s">
        <v>377</v>
      </c>
      <c r="C1009" s="8" t="s">
        <v>438</v>
      </c>
      <c r="D1009" s="18" t="s">
        <v>374</v>
      </c>
      <c r="E1009" s="8" t="s">
        <v>373</v>
      </c>
      <c r="F1009" s="65">
        <v>1736</v>
      </c>
      <c r="G1009" s="8" t="s">
        <v>50</v>
      </c>
      <c r="H1009" s="8" t="s">
        <v>376</v>
      </c>
      <c r="I1009" s="8">
        <v>1</v>
      </c>
      <c r="J1009" s="8">
        <v>8850</v>
      </c>
      <c r="K1009" s="8">
        <v>7.5</v>
      </c>
      <c r="O1009" s="8">
        <v>1.2</v>
      </c>
      <c r="P1009" s="8">
        <f t="shared" si="59"/>
        <v>7375</v>
      </c>
      <c r="Q1009" s="8">
        <f t="shared" si="60"/>
        <v>6.25</v>
      </c>
      <c r="R1009" s="8">
        <f t="shared" si="55"/>
        <v>0.13559322033898305</v>
      </c>
    </row>
    <row r="1010" spans="1:18" x14ac:dyDescent="0.3">
      <c r="A1010" s="18" t="s">
        <v>116</v>
      </c>
      <c r="B1010" s="18" t="s">
        <v>377</v>
      </c>
      <c r="C1010" s="8" t="s">
        <v>439</v>
      </c>
      <c r="D1010" s="18" t="s">
        <v>374</v>
      </c>
      <c r="E1010" s="8" t="s">
        <v>373</v>
      </c>
      <c r="F1010" s="65">
        <v>1737</v>
      </c>
      <c r="G1010" s="8" t="s">
        <v>50</v>
      </c>
      <c r="H1010" s="8" t="s">
        <v>376</v>
      </c>
      <c r="I1010" s="8">
        <v>1</v>
      </c>
      <c r="J1010" s="8">
        <v>8850</v>
      </c>
      <c r="K1010" s="8">
        <v>7.5</v>
      </c>
      <c r="O1010" s="8">
        <v>1.2</v>
      </c>
      <c r="P1010" s="8">
        <f t="shared" si="59"/>
        <v>7375</v>
      </c>
      <c r="Q1010" s="8">
        <f t="shared" si="60"/>
        <v>6.25</v>
      </c>
      <c r="R1010" s="8">
        <f t="shared" si="55"/>
        <v>0.13559322033898305</v>
      </c>
    </row>
    <row r="1011" spans="1:18" x14ac:dyDescent="0.3">
      <c r="A1011" s="18" t="s">
        <v>116</v>
      </c>
      <c r="B1011" s="18" t="s">
        <v>377</v>
      </c>
      <c r="C1011" s="8" t="s">
        <v>440</v>
      </c>
      <c r="D1011" s="18" t="s">
        <v>374</v>
      </c>
      <c r="E1011" s="8" t="s">
        <v>373</v>
      </c>
      <c r="F1011" s="65">
        <v>1738</v>
      </c>
      <c r="G1011" s="8" t="s">
        <v>50</v>
      </c>
      <c r="H1011" s="8" t="s">
        <v>376</v>
      </c>
      <c r="I1011" s="8">
        <v>1</v>
      </c>
      <c r="J1011" s="8">
        <v>8850</v>
      </c>
      <c r="K1011" s="8">
        <v>7.5</v>
      </c>
      <c r="O1011" s="8">
        <v>1.2</v>
      </c>
      <c r="P1011" s="8">
        <f t="shared" si="59"/>
        <v>7375</v>
      </c>
      <c r="Q1011" s="8">
        <f t="shared" si="60"/>
        <v>6.25</v>
      </c>
      <c r="R1011" s="8">
        <f t="shared" ref="R1011:R1073" si="61">SUM(O1011/J1011)*1000</f>
        <v>0.13559322033898305</v>
      </c>
    </row>
    <row r="1012" spans="1:18" x14ac:dyDescent="0.3">
      <c r="A1012" s="18" t="s">
        <v>116</v>
      </c>
      <c r="B1012" s="18" t="s">
        <v>377</v>
      </c>
      <c r="C1012" s="8" t="s">
        <v>441</v>
      </c>
      <c r="D1012" s="18" t="s">
        <v>374</v>
      </c>
      <c r="E1012" s="8" t="s">
        <v>373</v>
      </c>
      <c r="F1012" s="65">
        <v>1739</v>
      </c>
      <c r="G1012" s="8" t="s">
        <v>50</v>
      </c>
      <c r="H1012" s="8" t="s">
        <v>376</v>
      </c>
      <c r="I1012" s="8">
        <v>1</v>
      </c>
      <c r="J1012" s="8">
        <v>8850</v>
      </c>
      <c r="K1012" s="8">
        <v>7.5</v>
      </c>
      <c r="O1012" s="8">
        <v>1.2</v>
      </c>
      <c r="P1012" s="8">
        <f t="shared" si="59"/>
        <v>7375</v>
      </c>
      <c r="Q1012" s="8">
        <f t="shared" si="60"/>
        <v>6.25</v>
      </c>
      <c r="R1012" s="8">
        <f t="shared" si="61"/>
        <v>0.13559322033898305</v>
      </c>
    </row>
    <row r="1013" spans="1:18" x14ac:dyDescent="0.3">
      <c r="A1013" s="18" t="s">
        <v>116</v>
      </c>
      <c r="B1013" s="18" t="s">
        <v>377</v>
      </c>
      <c r="C1013" s="8" t="s">
        <v>442</v>
      </c>
      <c r="D1013" s="18" t="s">
        <v>374</v>
      </c>
      <c r="E1013" s="8" t="s">
        <v>373</v>
      </c>
      <c r="F1013" s="65">
        <v>1740</v>
      </c>
      <c r="G1013" s="8" t="s">
        <v>50</v>
      </c>
      <c r="H1013" s="8" t="s">
        <v>376</v>
      </c>
      <c r="I1013" s="8">
        <v>1</v>
      </c>
      <c r="J1013" s="8">
        <v>8850</v>
      </c>
      <c r="K1013" s="8">
        <v>7.5</v>
      </c>
      <c r="O1013" s="8">
        <v>1.2</v>
      </c>
      <c r="P1013" s="8">
        <f t="shared" si="59"/>
        <v>7375</v>
      </c>
      <c r="Q1013" s="8">
        <f t="shared" si="60"/>
        <v>6.25</v>
      </c>
      <c r="R1013" s="8">
        <f t="shared" si="61"/>
        <v>0.13559322033898305</v>
      </c>
    </row>
    <row r="1014" spans="1:18" x14ac:dyDescent="0.3">
      <c r="A1014" s="18" t="s">
        <v>116</v>
      </c>
      <c r="B1014" s="18" t="s">
        <v>377</v>
      </c>
      <c r="C1014" s="8" t="s">
        <v>443</v>
      </c>
      <c r="D1014" s="18" t="s">
        <v>374</v>
      </c>
      <c r="E1014" s="8" t="s">
        <v>373</v>
      </c>
      <c r="F1014" s="65">
        <v>1741</v>
      </c>
      <c r="G1014" s="8" t="s">
        <v>50</v>
      </c>
      <c r="H1014" s="8" t="s">
        <v>376</v>
      </c>
      <c r="I1014" s="8">
        <v>1</v>
      </c>
      <c r="J1014" s="8">
        <v>8850</v>
      </c>
      <c r="K1014" s="8">
        <v>7.5</v>
      </c>
      <c r="O1014" s="8">
        <v>1.2</v>
      </c>
      <c r="P1014" s="8">
        <f t="shared" si="59"/>
        <v>7375</v>
      </c>
      <c r="Q1014" s="8">
        <f t="shared" si="60"/>
        <v>6.25</v>
      </c>
      <c r="R1014" s="8">
        <f t="shared" si="61"/>
        <v>0.13559322033898305</v>
      </c>
    </row>
    <row r="1015" spans="1:18" x14ac:dyDescent="0.3">
      <c r="A1015" s="18" t="s">
        <v>116</v>
      </c>
      <c r="B1015" s="18" t="s">
        <v>377</v>
      </c>
      <c r="C1015" s="8" t="s">
        <v>444</v>
      </c>
      <c r="D1015" s="18" t="s">
        <v>374</v>
      </c>
      <c r="E1015" s="8" t="s">
        <v>373</v>
      </c>
      <c r="F1015" s="65">
        <v>1742</v>
      </c>
      <c r="G1015" s="8" t="s">
        <v>50</v>
      </c>
      <c r="H1015" s="8" t="s">
        <v>376</v>
      </c>
      <c r="I1015" s="8">
        <v>1</v>
      </c>
      <c r="J1015" s="8">
        <v>8850</v>
      </c>
      <c r="K1015" s="8">
        <v>7.5</v>
      </c>
      <c r="O1015" s="8">
        <v>1.2</v>
      </c>
      <c r="P1015" s="8">
        <f t="shared" si="59"/>
        <v>7375</v>
      </c>
      <c r="Q1015" s="8">
        <f t="shared" si="60"/>
        <v>6.25</v>
      </c>
      <c r="R1015" s="8">
        <f t="shared" si="61"/>
        <v>0.13559322033898305</v>
      </c>
    </row>
    <row r="1016" spans="1:18" x14ac:dyDescent="0.3">
      <c r="A1016" s="18" t="s">
        <v>116</v>
      </c>
      <c r="B1016" s="18" t="s">
        <v>377</v>
      </c>
      <c r="C1016" s="8" t="s">
        <v>445</v>
      </c>
      <c r="D1016" s="18" t="s">
        <v>374</v>
      </c>
      <c r="E1016" s="8" t="s">
        <v>373</v>
      </c>
      <c r="F1016" s="65">
        <v>1743</v>
      </c>
      <c r="G1016" s="8" t="s">
        <v>50</v>
      </c>
      <c r="H1016" s="8" t="s">
        <v>376</v>
      </c>
      <c r="I1016" s="8">
        <v>1</v>
      </c>
      <c r="J1016" s="8">
        <v>8850</v>
      </c>
      <c r="K1016" s="8">
        <v>7.5</v>
      </c>
      <c r="O1016" s="8">
        <v>1.2</v>
      </c>
      <c r="P1016" s="8">
        <f t="shared" si="59"/>
        <v>7375</v>
      </c>
      <c r="Q1016" s="8">
        <f t="shared" si="60"/>
        <v>6.25</v>
      </c>
      <c r="R1016" s="8">
        <f t="shared" si="61"/>
        <v>0.13559322033898305</v>
      </c>
    </row>
    <row r="1017" spans="1:18" x14ac:dyDescent="0.3">
      <c r="A1017" s="18" t="s">
        <v>116</v>
      </c>
      <c r="B1017" s="18" t="s">
        <v>377</v>
      </c>
      <c r="C1017" s="8" t="s">
        <v>446</v>
      </c>
      <c r="D1017" s="18" t="s">
        <v>374</v>
      </c>
      <c r="E1017" s="8" t="s">
        <v>373</v>
      </c>
      <c r="F1017" s="65">
        <v>1744</v>
      </c>
      <c r="G1017" s="8" t="s">
        <v>50</v>
      </c>
      <c r="H1017" s="8" t="s">
        <v>376</v>
      </c>
      <c r="I1017" s="8">
        <v>1</v>
      </c>
      <c r="J1017" s="8">
        <v>8850</v>
      </c>
      <c r="K1017" s="8">
        <v>7.5</v>
      </c>
      <c r="O1017" s="8">
        <v>1.2</v>
      </c>
      <c r="P1017" s="8">
        <f t="shared" si="59"/>
        <v>7375</v>
      </c>
      <c r="Q1017" s="8">
        <f t="shared" si="60"/>
        <v>6.25</v>
      </c>
      <c r="R1017" s="8">
        <f t="shared" si="61"/>
        <v>0.13559322033898305</v>
      </c>
    </row>
    <row r="1018" spans="1:18" x14ac:dyDescent="0.3">
      <c r="A1018" s="18" t="s">
        <v>116</v>
      </c>
      <c r="B1018" s="18" t="s">
        <v>377</v>
      </c>
      <c r="C1018" s="8" t="s">
        <v>447</v>
      </c>
      <c r="D1018" s="18" t="s">
        <v>374</v>
      </c>
      <c r="E1018" s="8" t="s">
        <v>373</v>
      </c>
      <c r="F1018" s="65">
        <v>1745</v>
      </c>
      <c r="G1018" s="8" t="s">
        <v>50</v>
      </c>
      <c r="H1018" s="8" t="s">
        <v>376</v>
      </c>
      <c r="I1018" s="8">
        <v>1</v>
      </c>
      <c r="J1018" s="8">
        <v>8850</v>
      </c>
      <c r="K1018" s="8">
        <v>7.5</v>
      </c>
      <c r="O1018" s="8">
        <v>1.2</v>
      </c>
      <c r="P1018" s="8">
        <f t="shared" si="59"/>
        <v>7375</v>
      </c>
      <c r="Q1018" s="8">
        <f t="shared" si="60"/>
        <v>6.25</v>
      </c>
      <c r="R1018" s="8">
        <f t="shared" si="61"/>
        <v>0.13559322033898305</v>
      </c>
    </row>
    <row r="1019" spans="1:18" x14ac:dyDescent="0.3">
      <c r="A1019" s="18" t="s">
        <v>116</v>
      </c>
      <c r="B1019" s="18" t="s">
        <v>377</v>
      </c>
      <c r="C1019" s="8" t="s">
        <v>448</v>
      </c>
      <c r="D1019" s="18" t="s">
        <v>374</v>
      </c>
      <c r="E1019" s="8" t="s">
        <v>373</v>
      </c>
      <c r="F1019" s="65">
        <v>1746</v>
      </c>
      <c r="G1019" s="8" t="s">
        <v>50</v>
      </c>
      <c r="H1019" s="8" t="s">
        <v>376</v>
      </c>
      <c r="I1019" s="8">
        <v>1</v>
      </c>
      <c r="J1019" s="8">
        <v>8850</v>
      </c>
      <c r="K1019" s="8">
        <v>7.5</v>
      </c>
      <c r="O1019" s="8">
        <v>1.2</v>
      </c>
      <c r="P1019" s="8">
        <f t="shared" si="59"/>
        <v>7375</v>
      </c>
      <c r="Q1019" s="8">
        <f t="shared" si="60"/>
        <v>6.25</v>
      </c>
      <c r="R1019" s="8">
        <f t="shared" si="61"/>
        <v>0.13559322033898305</v>
      </c>
    </row>
    <row r="1020" spans="1:18" x14ac:dyDescent="0.3">
      <c r="A1020" s="18" t="s">
        <v>116</v>
      </c>
      <c r="B1020" s="18" t="s">
        <v>377</v>
      </c>
      <c r="C1020" s="8" t="s">
        <v>449</v>
      </c>
      <c r="D1020" s="18" t="s">
        <v>374</v>
      </c>
      <c r="E1020" s="8" t="s">
        <v>373</v>
      </c>
      <c r="F1020" s="65">
        <v>1747</v>
      </c>
      <c r="G1020" s="8" t="s">
        <v>50</v>
      </c>
      <c r="H1020" s="8" t="s">
        <v>376</v>
      </c>
      <c r="I1020" s="8">
        <v>1</v>
      </c>
      <c r="J1020" s="8">
        <v>8850</v>
      </c>
      <c r="K1020" s="8">
        <v>7.5</v>
      </c>
      <c r="O1020" s="8">
        <v>1.2</v>
      </c>
      <c r="P1020" s="8">
        <f t="shared" si="59"/>
        <v>7375</v>
      </c>
      <c r="Q1020" s="8">
        <f t="shared" si="60"/>
        <v>6.25</v>
      </c>
      <c r="R1020" s="8">
        <f t="shared" si="61"/>
        <v>0.13559322033898305</v>
      </c>
    </row>
    <row r="1021" spans="1:18" x14ac:dyDescent="0.3">
      <c r="A1021" s="18" t="s">
        <v>116</v>
      </c>
      <c r="B1021" s="18" t="s">
        <v>377</v>
      </c>
      <c r="C1021" s="8" t="s">
        <v>450</v>
      </c>
      <c r="D1021" s="18" t="s">
        <v>374</v>
      </c>
      <c r="E1021" s="8" t="s">
        <v>373</v>
      </c>
      <c r="F1021" s="65">
        <v>1748</v>
      </c>
      <c r="G1021" s="8" t="s">
        <v>50</v>
      </c>
      <c r="H1021" s="8" t="s">
        <v>376</v>
      </c>
      <c r="I1021" s="8">
        <v>1</v>
      </c>
      <c r="J1021" s="8">
        <v>8850</v>
      </c>
      <c r="K1021" s="8">
        <v>7.5</v>
      </c>
      <c r="O1021" s="8">
        <v>1.2</v>
      </c>
      <c r="P1021" s="8">
        <f t="shared" si="59"/>
        <v>7375</v>
      </c>
      <c r="Q1021" s="8">
        <f t="shared" si="60"/>
        <v>6.25</v>
      </c>
      <c r="R1021" s="8">
        <f t="shared" si="61"/>
        <v>0.13559322033898305</v>
      </c>
    </row>
    <row r="1022" spans="1:18" x14ac:dyDescent="0.3">
      <c r="A1022" s="18" t="s">
        <v>116</v>
      </c>
      <c r="B1022" s="18" t="s">
        <v>377</v>
      </c>
      <c r="C1022" s="8" t="s">
        <v>451</v>
      </c>
      <c r="D1022" s="18" t="s">
        <v>374</v>
      </c>
      <c r="E1022" s="8" t="s">
        <v>373</v>
      </c>
      <c r="F1022" s="65">
        <v>1749</v>
      </c>
      <c r="G1022" s="8" t="s">
        <v>50</v>
      </c>
      <c r="H1022" s="8" t="s">
        <v>376</v>
      </c>
      <c r="I1022" s="8">
        <v>1</v>
      </c>
      <c r="J1022" s="8">
        <v>8850</v>
      </c>
      <c r="K1022" s="8">
        <v>7.5</v>
      </c>
      <c r="O1022" s="8">
        <v>1.2</v>
      </c>
      <c r="P1022" s="8">
        <f t="shared" si="59"/>
        <v>7375</v>
      </c>
      <c r="Q1022" s="8">
        <f t="shared" si="60"/>
        <v>6.25</v>
      </c>
      <c r="R1022" s="8">
        <f t="shared" si="61"/>
        <v>0.13559322033898305</v>
      </c>
    </row>
    <row r="1023" spans="1:18" x14ac:dyDescent="0.3">
      <c r="A1023" s="18" t="s">
        <v>116</v>
      </c>
      <c r="B1023" s="18" t="s">
        <v>377</v>
      </c>
      <c r="C1023" s="8" t="s">
        <v>452</v>
      </c>
      <c r="D1023" s="18" t="s">
        <v>374</v>
      </c>
      <c r="E1023" s="8" t="s">
        <v>373</v>
      </c>
      <c r="F1023" s="65">
        <v>1750</v>
      </c>
      <c r="G1023" s="8" t="s">
        <v>50</v>
      </c>
      <c r="H1023" s="8" t="s">
        <v>376</v>
      </c>
      <c r="I1023" s="8">
        <v>1</v>
      </c>
      <c r="J1023" s="8">
        <v>8850</v>
      </c>
      <c r="K1023" s="8">
        <v>7.5</v>
      </c>
      <c r="O1023" s="8">
        <v>1.2</v>
      </c>
      <c r="P1023" s="8">
        <f t="shared" si="59"/>
        <v>7375</v>
      </c>
      <c r="Q1023" s="8">
        <f t="shared" si="60"/>
        <v>6.25</v>
      </c>
      <c r="R1023" s="8">
        <f t="shared" si="61"/>
        <v>0.13559322033898305</v>
      </c>
    </row>
    <row r="1024" spans="1:18" x14ac:dyDescent="0.3">
      <c r="A1024" s="18" t="s">
        <v>116</v>
      </c>
      <c r="B1024" s="18" t="s">
        <v>377</v>
      </c>
      <c r="C1024" s="8" t="s">
        <v>453</v>
      </c>
      <c r="D1024" s="18" t="s">
        <v>374</v>
      </c>
      <c r="E1024" s="8" t="s">
        <v>373</v>
      </c>
      <c r="F1024" s="65">
        <v>1751</v>
      </c>
      <c r="G1024" s="8" t="s">
        <v>50</v>
      </c>
      <c r="H1024" s="8" t="s">
        <v>376</v>
      </c>
      <c r="I1024" s="8">
        <v>1</v>
      </c>
      <c r="J1024" s="8">
        <v>8850</v>
      </c>
      <c r="K1024" s="8">
        <v>7.5</v>
      </c>
      <c r="O1024" s="8">
        <v>1.2</v>
      </c>
      <c r="P1024" s="8">
        <f t="shared" ref="P1024:P1073" si="62">SUM(J1024/1.2)</f>
        <v>7375</v>
      </c>
      <c r="Q1024" s="8">
        <f t="shared" si="60"/>
        <v>6.25</v>
      </c>
      <c r="R1024" s="8">
        <f t="shared" si="61"/>
        <v>0.13559322033898305</v>
      </c>
    </row>
    <row r="1025" spans="1:18" x14ac:dyDescent="0.3">
      <c r="A1025" s="18" t="s">
        <v>116</v>
      </c>
      <c r="B1025" s="18" t="s">
        <v>377</v>
      </c>
      <c r="C1025" s="8" t="s">
        <v>454</v>
      </c>
      <c r="D1025" s="18" t="s">
        <v>374</v>
      </c>
      <c r="E1025" s="8" t="s">
        <v>373</v>
      </c>
      <c r="F1025" s="65">
        <v>1752</v>
      </c>
      <c r="G1025" s="8" t="s">
        <v>50</v>
      </c>
      <c r="H1025" s="8" t="s">
        <v>376</v>
      </c>
      <c r="I1025" s="8">
        <v>1</v>
      </c>
      <c r="J1025" s="8">
        <v>8850</v>
      </c>
      <c r="K1025" s="8">
        <v>7.5</v>
      </c>
      <c r="O1025" s="8">
        <v>1.2</v>
      </c>
      <c r="P1025" s="8">
        <f t="shared" si="62"/>
        <v>7375</v>
      </c>
      <c r="Q1025" s="8">
        <f t="shared" ref="Q1025:Q1073" si="63">SUM(K1025/O1025)</f>
        <v>6.25</v>
      </c>
      <c r="R1025" s="8">
        <f t="shared" si="61"/>
        <v>0.13559322033898305</v>
      </c>
    </row>
    <row r="1026" spans="1:18" x14ac:dyDescent="0.3">
      <c r="A1026" s="18" t="s">
        <v>116</v>
      </c>
      <c r="B1026" s="18" t="s">
        <v>377</v>
      </c>
      <c r="C1026" s="8" t="s">
        <v>455</v>
      </c>
      <c r="D1026" s="18" t="s">
        <v>374</v>
      </c>
      <c r="E1026" s="8" t="s">
        <v>373</v>
      </c>
      <c r="F1026" s="65">
        <v>1753</v>
      </c>
      <c r="G1026" s="8" t="s">
        <v>50</v>
      </c>
      <c r="H1026" s="8" t="s">
        <v>376</v>
      </c>
      <c r="I1026" s="8">
        <v>1</v>
      </c>
      <c r="J1026" s="8">
        <v>8850</v>
      </c>
      <c r="K1026" s="8">
        <v>7.5</v>
      </c>
      <c r="O1026" s="8">
        <v>1.2</v>
      </c>
      <c r="P1026" s="8">
        <f t="shared" si="62"/>
        <v>7375</v>
      </c>
      <c r="Q1026" s="8">
        <f t="shared" si="63"/>
        <v>6.25</v>
      </c>
      <c r="R1026" s="8">
        <f t="shared" si="61"/>
        <v>0.13559322033898305</v>
      </c>
    </row>
    <row r="1027" spans="1:18" x14ac:dyDescent="0.3">
      <c r="A1027" s="18" t="s">
        <v>116</v>
      </c>
      <c r="B1027" s="18" t="s">
        <v>377</v>
      </c>
      <c r="C1027" s="8" t="s">
        <v>456</v>
      </c>
      <c r="D1027" s="18" t="s">
        <v>374</v>
      </c>
      <c r="E1027" s="8" t="s">
        <v>373</v>
      </c>
      <c r="F1027" s="65">
        <v>1754</v>
      </c>
      <c r="G1027" s="8" t="s">
        <v>50</v>
      </c>
      <c r="H1027" s="8" t="s">
        <v>376</v>
      </c>
      <c r="I1027" s="8">
        <v>1</v>
      </c>
      <c r="J1027" s="8">
        <v>8850</v>
      </c>
      <c r="K1027" s="8">
        <v>7.5</v>
      </c>
      <c r="O1027" s="8">
        <v>1.2</v>
      </c>
      <c r="P1027" s="8">
        <f t="shared" si="62"/>
        <v>7375</v>
      </c>
      <c r="Q1027" s="8">
        <f t="shared" si="63"/>
        <v>6.25</v>
      </c>
      <c r="R1027" s="8">
        <f t="shared" si="61"/>
        <v>0.13559322033898305</v>
      </c>
    </row>
    <row r="1028" spans="1:18" x14ac:dyDescent="0.3">
      <c r="A1028" s="18" t="s">
        <v>116</v>
      </c>
      <c r="B1028" s="18" t="s">
        <v>377</v>
      </c>
      <c r="C1028" s="8" t="s">
        <v>457</v>
      </c>
      <c r="D1028" s="18" t="s">
        <v>374</v>
      </c>
      <c r="E1028" s="8" t="s">
        <v>373</v>
      </c>
      <c r="F1028" s="65">
        <v>1755</v>
      </c>
      <c r="G1028" s="8" t="s">
        <v>50</v>
      </c>
      <c r="H1028" s="8" t="s">
        <v>376</v>
      </c>
      <c r="I1028" s="8">
        <v>1</v>
      </c>
      <c r="J1028" s="8">
        <v>8850</v>
      </c>
      <c r="K1028" s="8">
        <v>7.5</v>
      </c>
      <c r="O1028" s="8">
        <v>1.2</v>
      </c>
      <c r="P1028" s="8">
        <f t="shared" si="62"/>
        <v>7375</v>
      </c>
      <c r="Q1028" s="8">
        <f t="shared" si="63"/>
        <v>6.25</v>
      </c>
      <c r="R1028" s="8">
        <f t="shared" si="61"/>
        <v>0.13559322033898305</v>
      </c>
    </row>
    <row r="1029" spans="1:18" x14ac:dyDescent="0.3">
      <c r="A1029" s="18" t="s">
        <v>116</v>
      </c>
      <c r="B1029" s="18" t="s">
        <v>377</v>
      </c>
      <c r="C1029" s="8" t="s">
        <v>458</v>
      </c>
      <c r="D1029" s="18" t="s">
        <v>374</v>
      </c>
      <c r="E1029" s="8" t="s">
        <v>373</v>
      </c>
      <c r="F1029" s="65">
        <v>1756</v>
      </c>
      <c r="G1029" s="8" t="s">
        <v>50</v>
      </c>
      <c r="H1029" s="8" t="s">
        <v>376</v>
      </c>
      <c r="I1029" s="8">
        <v>1</v>
      </c>
      <c r="J1029" s="8">
        <v>8850</v>
      </c>
      <c r="K1029" s="8">
        <v>7.5</v>
      </c>
      <c r="O1029" s="8">
        <v>1.2</v>
      </c>
      <c r="P1029" s="8">
        <f t="shared" si="62"/>
        <v>7375</v>
      </c>
      <c r="Q1029" s="8">
        <f t="shared" si="63"/>
        <v>6.25</v>
      </c>
      <c r="R1029" s="8">
        <f t="shared" si="61"/>
        <v>0.13559322033898305</v>
      </c>
    </row>
    <row r="1030" spans="1:18" x14ac:dyDescent="0.3">
      <c r="A1030" s="18" t="s">
        <v>116</v>
      </c>
      <c r="B1030" s="18" t="s">
        <v>377</v>
      </c>
      <c r="C1030" s="8" t="s">
        <v>459</v>
      </c>
      <c r="D1030" s="18" t="s">
        <v>374</v>
      </c>
      <c r="E1030" s="8" t="s">
        <v>373</v>
      </c>
      <c r="F1030" s="65">
        <v>1757</v>
      </c>
      <c r="G1030" s="8" t="s">
        <v>50</v>
      </c>
      <c r="H1030" s="8" t="s">
        <v>376</v>
      </c>
      <c r="I1030" s="8">
        <v>1</v>
      </c>
      <c r="J1030" s="8">
        <v>8850</v>
      </c>
      <c r="K1030" s="8">
        <v>7.5</v>
      </c>
      <c r="O1030" s="8">
        <v>1.2</v>
      </c>
      <c r="P1030" s="8">
        <f t="shared" si="62"/>
        <v>7375</v>
      </c>
      <c r="Q1030" s="8">
        <f t="shared" si="63"/>
        <v>6.25</v>
      </c>
      <c r="R1030" s="8">
        <f t="shared" si="61"/>
        <v>0.13559322033898305</v>
      </c>
    </row>
    <row r="1031" spans="1:18" x14ac:dyDescent="0.3">
      <c r="A1031" s="18" t="s">
        <v>116</v>
      </c>
      <c r="B1031" s="18" t="s">
        <v>377</v>
      </c>
      <c r="C1031" s="8" t="s">
        <v>460</v>
      </c>
      <c r="D1031" s="18" t="s">
        <v>374</v>
      </c>
      <c r="E1031" s="8" t="s">
        <v>373</v>
      </c>
      <c r="F1031" s="65">
        <v>1758</v>
      </c>
      <c r="G1031" s="8" t="s">
        <v>50</v>
      </c>
      <c r="H1031" s="8" t="s">
        <v>376</v>
      </c>
      <c r="I1031" s="8">
        <v>1</v>
      </c>
      <c r="J1031" s="8">
        <v>8850</v>
      </c>
      <c r="K1031" s="8">
        <v>7.5</v>
      </c>
      <c r="O1031" s="8">
        <v>1.2</v>
      </c>
      <c r="P1031" s="8">
        <f t="shared" si="62"/>
        <v>7375</v>
      </c>
      <c r="Q1031" s="8">
        <f t="shared" si="63"/>
        <v>6.25</v>
      </c>
      <c r="R1031" s="8">
        <f t="shared" si="61"/>
        <v>0.13559322033898305</v>
      </c>
    </row>
    <row r="1032" spans="1:18" x14ac:dyDescent="0.3">
      <c r="A1032" s="18" t="s">
        <v>116</v>
      </c>
      <c r="B1032" s="18" t="s">
        <v>377</v>
      </c>
      <c r="C1032" s="8" t="s">
        <v>461</v>
      </c>
      <c r="D1032" s="18" t="s">
        <v>374</v>
      </c>
      <c r="E1032" s="8" t="s">
        <v>373</v>
      </c>
      <c r="F1032" s="65">
        <v>1759</v>
      </c>
      <c r="G1032" s="8" t="s">
        <v>50</v>
      </c>
      <c r="H1032" s="8" t="s">
        <v>376</v>
      </c>
      <c r="I1032" s="8">
        <v>1</v>
      </c>
      <c r="J1032" s="8">
        <v>8850</v>
      </c>
      <c r="K1032" s="8">
        <v>7.5</v>
      </c>
      <c r="O1032" s="8">
        <v>1.2</v>
      </c>
      <c r="P1032" s="8">
        <f t="shared" si="62"/>
        <v>7375</v>
      </c>
      <c r="Q1032" s="8">
        <f t="shared" si="63"/>
        <v>6.25</v>
      </c>
      <c r="R1032" s="8">
        <f t="shared" si="61"/>
        <v>0.13559322033898305</v>
      </c>
    </row>
    <row r="1033" spans="1:18" x14ac:dyDescent="0.3">
      <c r="A1033" s="18" t="s">
        <v>116</v>
      </c>
      <c r="B1033" s="18" t="s">
        <v>377</v>
      </c>
      <c r="C1033" s="8" t="s">
        <v>462</v>
      </c>
      <c r="D1033" s="18" t="s">
        <v>374</v>
      </c>
      <c r="E1033" s="8" t="s">
        <v>373</v>
      </c>
      <c r="F1033" s="65">
        <v>1760</v>
      </c>
      <c r="G1033" s="8" t="s">
        <v>50</v>
      </c>
      <c r="H1033" s="8" t="s">
        <v>376</v>
      </c>
      <c r="I1033" s="8">
        <v>1</v>
      </c>
      <c r="J1033" s="8">
        <v>8850</v>
      </c>
      <c r="K1033" s="8">
        <v>7.5</v>
      </c>
      <c r="O1033" s="8">
        <v>1.2</v>
      </c>
      <c r="P1033" s="8">
        <f t="shared" si="62"/>
        <v>7375</v>
      </c>
      <c r="Q1033" s="8">
        <f t="shared" si="63"/>
        <v>6.25</v>
      </c>
      <c r="R1033" s="8">
        <f t="shared" si="61"/>
        <v>0.13559322033898305</v>
      </c>
    </row>
    <row r="1034" spans="1:18" x14ac:dyDescent="0.3">
      <c r="A1034" s="18" t="s">
        <v>116</v>
      </c>
      <c r="B1034" s="18" t="s">
        <v>377</v>
      </c>
      <c r="C1034" s="8" t="s">
        <v>463</v>
      </c>
      <c r="D1034" s="18" t="s">
        <v>374</v>
      </c>
      <c r="E1034" s="8" t="s">
        <v>373</v>
      </c>
      <c r="F1034" s="65">
        <v>1761</v>
      </c>
      <c r="G1034" s="8" t="s">
        <v>50</v>
      </c>
      <c r="H1034" s="8" t="s">
        <v>376</v>
      </c>
      <c r="I1034" s="8">
        <v>1</v>
      </c>
      <c r="J1034" s="8">
        <v>8850</v>
      </c>
      <c r="K1034" s="8">
        <v>7.5</v>
      </c>
      <c r="O1034" s="8">
        <v>1.2</v>
      </c>
      <c r="P1034" s="8">
        <f t="shared" si="62"/>
        <v>7375</v>
      </c>
      <c r="Q1034" s="8">
        <f t="shared" si="63"/>
        <v>6.25</v>
      </c>
      <c r="R1034" s="8">
        <f t="shared" si="61"/>
        <v>0.13559322033898305</v>
      </c>
    </row>
    <row r="1035" spans="1:18" x14ac:dyDescent="0.3">
      <c r="A1035" s="18" t="s">
        <v>116</v>
      </c>
      <c r="B1035" s="18" t="s">
        <v>377</v>
      </c>
      <c r="C1035" s="8" t="s">
        <v>464</v>
      </c>
      <c r="D1035" s="18" t="s">
        <v>374</v>
      </c>
      <c r="E1035" s="8" t="s">
        <v>373</v>
      </c>
      <c r="F1035" s="65">
        <v>1762</v>
      </c>
      <c r="G1035" s="8" t="s">
        <v>50</v>
      </c>
      <c r="H1035" s="8" t="s">
        <v>376</v>
      </c>
      <c r="I1035" s="8">
        <v>1</v>
      </c>
      <c r="J1035" s="8">
        <v>8850</v>
      </c>
      <c r="K1035" s="8">
        <v>7.5</v>
      </c>
      <c r="O1035" s="8">
        <v>1.2</v>
      </c>
      <c r="P1035" s="8">
        <f t="shared" si="62"/>
        <v>7375</v>
      </c>
      <c r="Q1035" s="8">
        <f t="shared" si="63"/>
        <v>6.25</v>
      </c>
      <c r="R1035" s="8">
        <f t="shared" si="61"/>
        <v>0.13559322033898305</v>
      </c>
    </row>
    <row r="1036" spans="1:18" x14ac:dyDescent="0.3">
      <c r="A1036" s="18" t="s">
        <v>116</v>
      </c>
      <c r="B1036" s="18" t="s">
        <v>377</v>
      </c>
      <c r="C1036" s="8" t="s">
        <v>465</v>
      </c>
      <c r="D1036" s="18" t="s">
        <v>374</v>
      </c>
      <c r="E1036" s="8" t="s">
        <v>373</v>
      </c>
      <c r="F1036" s="65">
        <v>1763</v>
      </c>
      <c r="G1036" s="8" t="s">
        <v>50</v>
      </c>
      <c r="H1036" s="8" t="s">
        <v>376</v>
      </c>
      <c r="I1036" s="8">
        <v>1</v>
      </c>
      <c r="J1036" s="8">
        <v>8850</v>
      </c>
      <c r="K1036" s="8">
        <v>7.5</v>
      </c>
      <c r="O1036" s="8">
        <v>1.2</v>
      </c>
      <c r="P1036" s="8">
        <f t="shared" si="62"/>
        <v>7375</v>
      </c>
      <c r="Q1036" s="8">
        <f t="shared" si="63"/>
        <v>6.25</v>
      </c>
      <c r="R1036" s="8">
        <f t="shared" si="61"/>
        <v>0.13559322033898305</v>
      </c>
    </row>
    <row r="1037" spans="1:18" x14ac:dyDescent="0.3">
      <c r="A1037" s="18" t="s">
        <v>116</v>
      </c>
      <c r="B1037" s="18" t="s">
        <v>377</v>
      </c>
      <c r="C1037" s="8" t="s">
        <v>466</v>
      </c>
      <c r="D1037" s="18" t="s">
        <v>374</v>
      </c>
      <c r="E1037" s="8" t="s">
        <v>373</v>
      </c>
      <c r="F1037" s="65">
        <v>1764</v>
      </c>
      <c r="G1037" s="8" t="s">
        <v>50</v>
      </c>
      <c r="H1037" s="8" t="s">
        <v>376</v>
      </c>
      <c r="I1037" s="8">
        <v>1</v>
      </c>
      <c r="J1037" s="8">
        <v>8850</v>
      </c>
      <c r="K1037" s="8">
        <v>7.5</v>
      </c>
      <c r="O1037" s="8">
        <v>1.2</v>
      </c>
      <c r="P1037" s="8">
        <f t="shared" si="62"/>
        <v>7375</v>
      </c>
      <c r="Q1037" s="8">
        <f t="shared" si="63"/>
        <v>6.25</v>
      </c>
      <c r="R1037" s="8">
        <f t="shared" si="61"/>
        <v>0.13559322033898305</v>
      </c>
    </row>
    <row r="1038" spans="1:18" x14ac:dyDescent="0.3">
      <c r="A1038" s="18" t="s">
        <v>116</v>
      </c>
      <c r="B1038" s="18" t="s">
        <v>377</v>
      </c>
      <c r="C1038" s="8" t="s">
        <v>467</v>
      </c>
      <c r="D1038" s="18" t="s">
        <v>374</v>
      </c>
      <c r="E1038" s="8" t="s">
        <v>373</v>
      </c>
      <c r="F1038" s="65">
        <v>1765</v>
      </c>
      <c r="G1038" s="8" t="s">
        <v>50</v>
      </c>
      <c r="H1038" s="8" t="s">
        <v>376</v>
      </c>
      <c r="I1038" s="8">
        <v>1</v>
      </c>
      <c r="J1038" s="8">
        <v>8850</v>
      </c>
      <c r="K1038" s="8">
        <v>7.5</v>
      </c>
      <c r="O1038" s="8">
        <v>1.2</v>
      </c>
      <c r="P1038" s="8">
        <f t="shared" si="62"/>
        <v>7375</v>
      </c>
      <c r="Q1038" s="8">
        <f t="shared" si="63"/>
        <v>6.25</v>
      </c>
      <c r="R1038" s="8">
        <f t="shared" si="61"/>
        <v>0.13559322033898305</v>
      </c>
    </row>
    <row r="1039" spans="1:18" x14ac:dyDescent="0.3">
      <c r="A1039" s="18" t="s">
        <v>116</v>
      </c>
      <c r="B1039" s="18" t="s">
        <v>377</v>
      </c>
      <c r="C1039" s="8" t="s">
        <v>468</v>
      </c>
      <c r="D1039" s="18" t="s">
        <v>374</v>
      </c>
      <c r="E1039" s="8" t="s">
        <v>373</v>
      </c>
      <c r="F1039" s="65">
        <v>1766</v>
      </c>
      <c r="G1039" s="8" t="s">
        <v>50</v>
      </c>
      <c r="H1039" s="8" t="s">
        <v>376</v>
      </c>
      <c r="I1039" s="8">
        <v>1</v>
      </c>
      <c r="J1039" s="8">
        <v>8850</v>
      </c>
      <c r="K1039" s="8">
        <v>7.5</v>
      </c>
      <c r="O1039" s="8">
        <v>1.2</v>
      </c>
      <c r="P1039" s="8">
        <f t="shared" si="62"/>
        <v>7375</v>
      </c>
      <c r="Q1039" s="8">
        <f t="shared" si="63"/>
        <v>6.25</v>
      </c>
      <c r="R1039" s="8">
        <f t="shared" si="61"/>
        <v>0.13559322033898305</v>
      </c>
    </row>
    <row r="1040" spans="1:18" x14ac:dyDescent="0.3">
      <c r="A1040" s="18" t="s">
        <v>116</v>
      </c>
      <c r="B1040" s="18" t="s">
        <v>377</v>
      </c>
      <c r="C1040" s="8" t="s">
        <v>469</v>
      </c>
      <c r="D1040" s="18" t="s">
        <v>374</v>
      </c>
      <c r="E1040" s="8" t="s">
        <v>373</v>
      </c>
      <c r="F1040" s="65">
        <v>1767</v>
      </c>
      <c r="G1040" s="8" t="s">
        <v>50</v>
      </c>
      <c r="H1040" s="8" t="s">
        <v>376</v>
      </c>
      <c r="I1040" s="8">
        <v>1</v>
      </c>
      <c r="J1040" s="8">
        <v>8850</v>
      </c>
      <c r="K1040" s="8">
        <v>7.5</v>
      </c>
      <c r="O1040" s="8">
        <v>1.2</v>
      </c>
      <c r="P1040" s="8">
        <f t="shared" si="62"/>
        <v>7375</v>
      </c>
      <c r="Q1040" s="8">
        <f t="shared" si="63"/>
        <v>6.25</v>
      </c>
      <c r="R1040" s="8">
        <f t="shared" si="61"/>
        <v>0.13559322033898305</v>
      </c>
    </row>
    <row r="1041" spans="1:18" x14ac:dyDescent="0.3">
      <c r="A1041" s="18" t="s">
        <v>116</v>
      </c>
      <c r="B1041" s="18" t="s">
        <v>377</v>
      </c>
      <c r="C1041" s="8" t="s">
        <v>470</v>
      </c>
      <c r="D1041" s="18" t="s">
        <v>374</v>
      </c>
      <c r="E1041" s="8" t="s">
        <v>373</v>
      </c>
      <c r="F1041" s="65">
        <v>1768</v>
      </c>
      <c r="G1041" s="8" t="s">
        <v>50</v>
      </c>
      <c r="H1041" s="8" t="s">
        <v>376</v>
      </c>
      <c r="I1041" s="8">
        <v>1</v>
      </c>
      <c r="J1041" s="8">
        <v>8850</v>
      </c>
      <c r="K1041" s="8">
        <v>7.5</v>
      </c>
      <c r="O1041" s="8">
        <v>1.2</v>
      </c>
      <c r="P1041" s="8">
        <f t="shared" si="62"/>
        <v>7375</v>
      </c>
      <c r="Q1041" s="8">
        <f t="shared" si="63"/>
        <v>6.25</v>
      </c>
      <c r="R1041" s="8">
        <f t="shared" si="61"/>
        <v>0.13559322033898305</v>
      </c>
    </row>
    <row r="1042" spans="1:18" x14ac:dyDescent="0.3">
      <c r="A1042" s="18" t="s">
        <v>116</v>
      </c>
      <c r="B1042" s="18" t="s">
        <v>377</v>
      </c>
      <c r="C1042" s="8" t="s">
        <v>471</v>
      </c>
      <c r="D1042" s="18" t="s">
        <v>374</v>
      </c>
      <c r="E1042" s="8" t="s">
        <v>373</v>
      </c>
      <c r="F1042" s="65">
        <v>1769</v>
      </c>
      <c r="G1042" s="8" t="s">
        <v>50</v>
      </c>
      <c r="H1042" s="8" t="s">
        <v>376</v>
      </c>
      <c r="I1042" s="8">
        <v>1</v>
      </c>
      <c r="J1042" s="8">
        <v>8850</v>
      </c>
      <c r="K1042" s="8">
        <v>7.5</v>
      </c>
      <c r="O1042" s="8">
        <v>1.2</v>
      </c>
      <c r="P1042" s="8">
        <f t="shared" si="62"/>
        <v>7375</v>
      </c>
      <c r="Q1042" s="8">
        <f t="shared" si="63"/>
        <v>6.25</v>
      </c>
      <c r="R1042" s="8">
        <f t="shared" si="61"/>
        <v>0.13559322033898305</v>
      </c>
    </row>
    <row r="1043" spans="1:18" x14ac:dyDescent="0.3">
      <c r="A1043" s="18" t="s">
        <v>116</v>
      </c>
      <c r="B1043" s="18" t="s">
        <v>377</v>
      </c>
      <c r="C1043" s="8" t="s">
        <v>472</v>
      </c>
      <c r="D1043" s="18" t="s">
        <v>374</v>
      </c>
      <c r="E1043" s="8" t="s">
        <v>373</v>
      </c>
      <c r="F1043" s="65">
        <v>1770</v>
      </c>
      <c r="G1043" s="8" t="s">
        <v>50</v>
      </c>
      <c r="H1043" s="8" t="s">
        <v>376</v>
      </c>
      <c r="I1043" s="8">
        <v>1</v>
      </c>
      <c r="J1043" s="8">
        <v>8850</v>
      </c>
      <c r="K1043" s="8">
        <v>7.5</v>
      </c>
      <c r="O1043" s="8">
        <v>1.2</v>
      </c>
      <c r="P1043" s="8">
        <f t="shared" si="62"/>
        <v>7375</v>
      </c>
      <c r="Q1043" s="8">
        <f t="shared" si="63"/>
        <v>6.25</v>
      </c>
      <c r="R1043" s="8">
        <f t="shared" si="61"/>
        <v>0.13559322033898305</v>
      </c>
    </row>
    <row r="1044" spans="1:18" x14ac:dyDescent="0.3">
      <c r="A1044" s="18" t="s">
        <v>116</v>
      </c>
      <c r="B1044" s="18" t="s">
        <v>377</v>
      </c>
      <c r="C1044" s="8" t="s">
        <v>473</v>
      </c>
      <c r="D1044" s="18" t="s">
        <v>374</v>
      </c>
      <c r="E1044" s="8" t="s">
        <v>373</v>
      </c>
      <c r="F1044" s="65">
        <v>1771</v>
      </c>
      <c r="G1044" s="8" t="s">
        <v>50</v>
      </c>
      <c r="H1044" s="8" t="s">
        <v>376</v>
      </c>
      <c r="I1044" s="8">
        <v>1</v>
      </c>
      <c r="J1044" s="8">
        <v>8850</v>
      </c>
      <c r="K1044" s="8">
        <v>7.5</v>
      </c>
      <c r="O1044" s="8">
        <v>1.2</v>
      </c>
      <c r="P1044" s="8">
        <f t="shared" si="62"/>
        <v>7375</v>
      </c>
      <c r="Q1044" s="8">
        <f t="shared" si="63"/>
        <v>6.25</v>
      </c>
      <c r="R1044" s="8">
        <f t="shared" si="61"/>
        <v>0.13559322033898305</v>
      </c>
    </row>
    <row r="1045" spans="1:18" x14ac:dyDescent="0.3">
      <c r="A1045" s="18" t="s">
        <v>116</v>
      </c>
      <c r="B1045" s="18" t="s">
        <v>377</v>
      </c>
      <c r="C1045" s="8" t="s">
        <v>474</v>
      </c>
      <c r="D1045" s="18" t="s">
        <v>374</v>
      </c>
      <c r="E1045" s="8" t="s">
        <v>373</v>
      </c>
      <c r="F1045" s="65">
        <v>1772</v>
      </c>
      <c r="G1045" s="8" t="s">
        <v>50</v>
      </c>
      <c r="H1045" s="8" t="s">
        <v>376</v>
      </c>
      <c r="I1045" s="8">
        <v>1</v>
      </c>
      <c r="J1045" s="8">
        <v>8850</v>
      </c>
      <c r="K1045" s="8">
        <v>7.5</v>
      </c>
      <c r="O1045" s="8">
        <v>1.2</v>
      </c>
      <c r="P1045" s="8">
        <f t="shared" si="62"/>
        <v>7375</v>
      </c>
      <c r="Q1045" s="8">
        <f t="shared" si="63"/>
        <v>6.25</v>
      </c>
      <c r="R1045" s="8">
        <f t="shared" si="61"/>
        <v>0.13559322033898305</v>
      </c>
    </row>
    <row r="1046" spans="1:18" x14ac:dyDescent="0.3">
      <c r="A1046" s="18" t="s">
        <v>116</v>
      </c>
      <c r="B1046" s="18" t="s">
        <v>377</v>
      </c>
      <c r="C1046" s="8" t="s">
        <v>475</v>
      </c>
      <c r="D1046" s="18" t="s">
        <v>374</v>
      </c>
      <c r="E1046" s="8" t="s">
        <v>373</v>
      </c>
      <c r="F1046" s="65">
        <v>1773</v>
      </c>
      <c r="G1046" s="8" t="s">
        <v>50</v>
      </c>
      <c r="H1046" s="8" t="s">
        <v>376</v>
      </c>
      <c r="I1046" s="8">
        <v>1</v>
      </c>
      <c r="J1046" s="8">
        <v>8850</v>
      </c>
      <c r="K1046" s="8">
        <v>7.5</v>
      </c>
      <c r="O1046" s="8">
        <v>1.2</v>
      </c>
      <c r="P1046" s="8">
        <f t="shared" si="62"/>
        <v>7375</v>
      </c>
      <c r="Q1046" s="8">
        <f t="shared" si="63"/>
        <v>6.25</v>
      </c>
      <c r="R1046" s="8">
        <f t="shared" si="61"/>
        <v>0.13559322033898305</v>
      </c>
    </row>
    <row r="1047" spans="1:18" x14ac:dyDescent="0.3">
      <c r="A1047" s="18" t="s">
        <v>116</v>
      </c>
      <c r="B1047" s="18" t="s">
        <v>377</v>
      </c>
      <c r="C1047" s="8" t="s">
        <v>476</v>
      </c>
      <c r="D1047" s="18" t="s">
        <v>374</v>
      </c>
      <c r="E1047" s="8" t="s">
        <v>373</v>
      </c>
      <c r="F1047" s="65">
        <v>1774</v>
      </c>
      <c r="G1047" s="8" t="s">
        <v>50</v>
      </c>
      <c r="H1047" s="8" t="s">
        <v>376</v>
      </c>
      <c r="I1047" s="8">
        <v>1</v>
      </c>
      <c r="J1047" s="8">
        <v>8850</v>
      </c>
      <c r="K1047" s="8">
        <v>7.5</v>
      </c>
      <c r="O1047" s="8">
        <v>1.2</v>
      </c>
      <c r="P1047" s="8">
        <f t="shared" si="62"/>
        <v>7375</v>
      </c>
      <c r="Q1047" s="8">
        <f t="shared" si="63"/>
        <v>6.25</v>
      </c>
      <c r="R1047" s="8">
        <f t="shared" si="61"/>
        <v>0.13559322033898305</v>
      </c>
    </row>
    <row r="1048" spans="1:18" x14ac:dyDescent="0.3">
      <c r="A1048" s="18" t="s">
        <v>116</v>
      </c>
      <c r="B1048" s="18" t="s">
        <v>377</v>
      </c>
      <c r="C1048" s="8" t="s">
        <v>477</v>
      </c>
      <c r="D1048" s="18" t="s">
        <v>374</v>
      </c>
      <c r="E1048" s="8" t="s">
        <v>373</v>
      </c>
      <c r="F1048" s="65">
        <v>1775</v>
      </c>
      <c r="G1048" s="8" t="s">
        <v>50</v>
      </c>
      <c r="H1048" s="8" t="s">
        <v>376</v>
      </c>
      <c r="I1048" s="8">
        <v>1</v>
      </c>
      <c r="J1048" s="8">
        <v>8850</v>
      </c>
      <c r="K1048" s="8">
        <v>7.5</v>
      </c>
      <c r="O1048" s="8">
        <v>1.2</v>
      </c>
      <c r="P1048" s="8">
        <f t="shared" si="62"/>
        <v>7375</v>
      </c>
      <c r="Q1048" s="8">
        <f t="shared" si="63"/>
        <v>6.25</v>
      </c>
      <c r="R1048" s="8">
        <f t="shared" si="61"/>
        <v>0.13559322033898305</v>
      </c>
    </row>
    <row r="1049" spans="1:18" x14ac:dyDescent="0.3">
      <c r="A1049" s="18" t="s">
        <v>116</v>
      </c>
      <c r="B1049" s="18" t="s">
        <v>377</v>
      </c>
      <c r="C1049" s="8" t="s">
        <v>478</v>
      </c>
      <c r="D1049" s="18" t="s">
        <v>374</v>
      </c>
      <c r="E1049" s="8" t="s">
        <v>373</v>
      </c>
      <c r="F1049" s="65">
        <v>1776</v>
      </c>
      <c r="G1049" s="8" t="s">
        <v>50</v>
      </c>
      <c r="H1049" s="8" t="s">
        <v>376</v>
      </c>
      <c r="I1049" s="8">
        <v>1</v>
      </c>
      <c r="J1049" s="8">
        <v>8850</v>
      </c>
      <c r="K1049" s="8">
        <v>7.5</v>
      </c>
      <c r="O1049" s="8">
        <v>1.2</v>
      </c>
      <c r="P1049" s="8">
        <f t="shared" si="62"/>
        <v>7375</v>
      </c>
      <c r="Q1049" s="8">
        <f t="shared" si="63"/>
        <v>6.25</v>
      </c>
      <c r="R1049" s="8">
        <f t="shared" si="61"/>
        <v>0.13559322033898305</v>
      </c>
    </row>
    <row r="1050" spans="1:18" x14ac:dyDescent="0.3">
      <c r="A1050" s="18" t="s">
        <v>116</v>
      </c>
      <c r="B1050" s="18" t="s">
        <v>377</v>
      </c>
      <c r="C1050" s="8" t="s">
        <v>479</v>
      </c>
      <c r="D1050" s="18" t="s">
        <v>374</v>
      </c>
      <c r="E1050" s="8" t="s">
        <v>373</v>
      </c>
      <c r="F1050" s="65">
        <v>1777</v>
      </c>
      <c r="G1050" s="8" t="s">
        <v>50</v>
      </c>
      <c r="H1050" s="8" t="s">
        <v>376</v>
      </c>
      <c r="I1050" s="8">
        <v>1</v>
      </c>
      <c r="J1050" s="8">
        <v>8850</v>
      </c>
      <c r="K1050" s="8">
        <v>7.5</v>
      </c>
      <c r="O1050" s="8">
        <v>1.2</v>
      </c>
      <c r="P1050" s="8">
        <f t="shared" si="62"/>
        <v>7375</v>
      </c>
      <c r="Q1050" s="8">
        <f t="shared" si="63"/>
        <v>6.25</v>
      </c>
      <c r="R1050" s="8">
        <f t="shared" si="61"/>
        <v>0.13559322033898305</v>
      </c>
    </row>
    <row r="1051" spans="1:18" x14ac:dyDescent="0.3">
      <c r="A1051" s="18" t="s">
        <v>116</v>
      </c>
      <c r="B1051" s="18" t="s">
        <v>377</v>
      </c>
      <c r="C1051" s="8" t="s">
        <v>480</v>
      </c>
      <c r="D1051" s="18" t="s">
        <v>374</v>
      </c>
      <c r="E1051" s="8" t="s">
        <v>373</v>
      </c>
      <c r="F1051" s="65">
        <v>1778</v>
      </c>
      <c r="G1051" s="8" t="s">
        <v>50</v>
      </c>
      <c r="H1051" s="8" t="s">
        <v>376</v>
      </c>
      <c r="I1051" s="8">
        <v>1</v>
      </c>
      <c r="J1051" s="8">
        <v>8850</v>
      </c>
      <c r="K1051" s="8">
        <v>7.5</v>
      </c>
      <c r="O1051" s="8">
        <v>1.2</v>
      </c>
      <c r="P1051" s="8">
        <f t="shared" si="62"/>
        <v>7375</v>
      </c>
      <c r="Q1051" s="8">
        <f t="shared" si="63"/>
        <v>6.25</v>
      </c>
      <c r="R1051" s="8">
        <f t="shared" si="61"/>
        <v>0.13559322033898305</v>
      </c>
    </row>
    <row r="1052" spans="1:18" x14ac:dyDescent="0.3">
      <c r="A1052" s="18" t="s">
        <v>116</v>
      </c>
      <c r="B1052" s="18" t="s">
        <v>377</v>
      </c>
      <c r="C1052" s="8" t="s">
        <v>481</v>
      </c>
      <c r="D1052" s="18" t="s">
        <v>374</v>
      </c>
      <c r="E1052" s="8" t="s">
        <v>373</v>
      </c>
      <c r="F1052" s="65">
        <v>1779</v>
      </c>
      <c r="G1052" s="8" t="s">
        <v>50</v>
      </c>
      <c r="H1052" s="8" t="s">
        <v>376</v>
      </c>
      <c r="I1052" s="8">
        <v>1</v>
      </c>
      <c r="J1052" s="8">
        <v>8850</v>
      </c>
      <c r="K1052" s="8">
        <v>7.5</v>
      </c>
      <c r="O1052" s="8">
        <v>1.2</v>
      </c>
      <c r="P1052" s="8">
        <f t="shared" si="62"/>
        <v>7375</v>
      </c>
      <c r="Q1052" s="8">
        <f t="shared" si="63"/>
        <v>6.25</v>
      </c>
      <c r="R1052" s="8">
        <f t="shared" si="61"/>
        <v>0.13559322033898305</v>
      </c>
    </row>
    <row r="1053" spans="1:18" x14ac:dyDescent="0.3">
      <c r="A1053" s="18" t="s">
        <v>116</v>
      </c>
      <c r="B1053" s="18" t="s">
        <v>377</v>
      </c>
      <c r="C1053" s="8" t="s">
        <v>482</v>
      </c>
      <c r="D1053" s="18" t="s">
        <v>374</v>
      </c>
      <c r="E1053" s="8" t="s">
        <v>373</v>
      </c>
      <c r="F1053" s="65">
        <v>1780</v>
      </c>
      <c r="G1053" s="8" t="s">
        <v>50</v>
      </c>
      <c r="H1053" s="8" t="s">
        <v>376</v>
      </c>
      <c r="I1053" s="8">
        <v>1</v>
      </c>
      <c r="J1053" s="8">
        <v>8850</v>
      </c>
      <c r="K1053" s="8">
        <v>7.5</v>
      </c>
      <c r="O1053" s="8">
        <v>1.2</v>
      </c>
      <c r="P1053" s="8">
        <f t="shared" si="62"/>
        <v>7375</v>
      </c>
      <c r="Q1053" s="8">
        <f t="shared" si="63"/>
        <v>6.25</v>
      </c>
      <c r="R1053" s="8">
        <f t="shared" si="61"/>
        <v>0.13559322033898305</v>
      </c>
    </row>
    <row r="1054" spans="1:18" x14ac:dyDescent="0.3">
      <c r="A1054" s="18" t="s">
        <v>116</v>
      </c>
      <c r="B1054" s="18" t="s">
        <v>377</v>
      </c>
      <c r="C1054" s="8" t="s">
        <v>483</v>
      </c>
      <c r="D1054" s="18" t="s">
        <v>374</v>
      </c>
      <c r="E1054" s="8" t="s">
        <v>373</v>
      </c>
      <c r="F1054" s="65">
        <v>1781</v>
      </c>
      <c r="G1054" s="8" t="s">
        <v>50</v>
      </c>
      <c r="H1054" s="8" t="s">
        <v>376</v>
      </c>
      <c r="I1054" s="8">
        <v>1</v>
      </c>
      <c r="J1054" s="8">
        <v>8850</v>
      </c>
      <c r="K1054" s="8">
        <v>7.5</v>
      </c>
      <c r="O1054" s="8">
        <v>1.2</v>
      </c>
      <c r="P1054" s="8">
        <f t="shared" si="62"/>
        <v>7375</v>
      </c>
      <c r="Q1054" s="8">
        <f t="shared" si="63"/>
        <v>6.25</v>
      </c>
      <c r="R1054" s="8">
        <f t="shared" si="61"/>
        <v>0.13559322033898305</v>
      </c>
    </row>
    <row r="1055" spans="1:18" x14ac:dyDescent="0.3">
      <c r="A1055" s="18" t="s">
        <v>116</v>
      </c>
      <c r="B1055" s="18" t="s">
        <v>377</v>
      </c>
      <c r="C1055" s="8" t="s">
        <v>484</v>
      </c>
      <c r="D1055" s="18" t="s">
        <v>374</v>
      </c>
      <c r="E1055" s="8" t="s">
        <v>373</v>
      </c>
      <c r="F1055" s="65">
        <v>1782</v>
      </c>
      <c r="G1055" s="8" t="s">
        <v>50</v>
      </c>
      <c r="H1055" s="8" t="s">
        <v>376</v>
      </c>
      <c r="I1055" s="8">
        <v>1</v>
      </c>
      <c r="J1055" s="8">
        <v>8850</v>
      </c>
      <c r="K1055" s="8">
        <v>7.5</v>
      </c>
      <c r="O1055" s="8">
        <v>1.2</v>
      </c>
      <c r="P1055" s="8">
        <f t="shared" si="62"/>
        <v>7375</v>
      </c>
      <c r="Q1055" s="8">
        <f t="shared" si="63"/>
        <v>6.25</v>
      </c>
      <c r="R1055" s="8">
        <f t="shared" si="61"/>
        <v>0.13559322033898305</v>
      </c>
    </row>
    <row r="1056" spans="1:18" x14ac:dyDescent="0.3">
      <c r="A1056" s="18" t="s">
        <v>116</v>
      </c>
      <c r="B1056" s="18" t="s">
        <v>377</v>
      </c>
      <c r="C1056" s="8" t="s">
        <v>485</v>
      </c>
      <c r="D1056" s="18" t="s">
        <v>374</v>
      </c>
      <c r="E1056" s="8" t="s">
        <v>373</v>
      </c>
      <c r="F1056" s="65">
        <v>1783</v>
      </c>
      <c r="G1056" s="8" t="s">
        <v>50</v>
      </c>
      <c r="H1056" s="8" t="s">
        <v>376</v>
      </c>
      <c r="I1056" s="8">
        <v>1</v>
      </c>
      <c r="J1056" s="8">
        <v>8850</v>
      </c>
      <c r="K1056" s="8">
        <v>7.5</v>
      </c>
      <c r="O1056" s="8">
        <v>1.2</v>
      </c>
      <c r="P1056" s="8">
        <f t="shared" si="62"/>
        <v>7375</v>
      </c>
      <c r="Q1056" s="8">
        <f t="shared" si="63"/>
        <v>6.25</v>
      </c>
      <c r="R1056" s="8">
        <f t="shared" si="61"/>
        <v>0.13559322033898305</v>
      </c>
    </row>
    <row r="1057" spans="1:18" x14ac:dyDescent="0.3">
      <c r="A1057" s="18" t="s">
        <v>116</v>
      </c>
      <c r="B1057" s="18" t="s">
        <v>377</v>
      </c>
      <c r="C1057" s="8" t="s">
        <v>486</v>
      </c>
      <c r="D1057" s="18" t="s">
        <v>374</v>
      </c>
      <c r="E1057" s="8" t="s">
        <v>373</v>
      </c>
      <c r="F1057" s="65">
        <v>1784</v>
      </c>
      <c r="G1057" s="8" t="s">
        <v>50</v>
      </c>
      <c r="H1057" s="8" t="s">
        <v>376</v>
      </c>
      <c r="I1057" s="8">
        <v>1</v>
      </c>
      <c r="J1057" s="8">
        <v>8850</v>
      </c>
      <c r="K1057" s="8">
        <v>7.5</v>
      </c>
      <c r="O1057" s="8">
        <v>1.2</v>
      </c>
      <c r="P1057" s="8">
        <f t="shared" si="62"/>
        <v>7375</v>
      </c>
      <c r="Q1057" s="8">
        <f t="shared" si="63"/>
        <v>6.25</v>
      </c>
      <c r="R1057" s="8">
        <f t="shared" si="61"/>
        <v>0.13559322033898305</v>
      </c>
    </row>
    <row r="1058" spans="1:18" x14ac:dyDescent="0.3">
      <c r="A1058" s="18" t="s">
        <v>116</v>
      </c>
      <c r="B1058" s="18" t="s">
        <v>377</v>
      </c>
      <c r="C1058" s="8" t="s">
        <v>487</v>
      </c>
      <c r="D1058" s="18" t="s">
        <v>374</v>
      </c>
      <c r="E1058" s="8" t="s">
        <v>373</v>
      </c>
      <c r="F1058" s="65">
        <v>1785</v>
      </c>
      <c r="G1058" s="8" t="s">
        <v>50</v>
      </c>
      <c r="H1058" s="8" t="s">
        <v>376</v>
      </c>
      <c r="I1058" s="8">
        <v>1</v>
      </c>
      <c r="J1058" s="8">
        <v>8850</v>
      </c>
      <c r="K1058" s="8">
        <v>7.5</v>
      </c>
      <c r="O1058" s="8">
        <v>1.2</v>
      </c>
      <c r="P1058" s="8">
        <f t="shared" si="62"/>
        <v>7375</v>
      </c>
      <c r="Q1058" s="8">
        <f t="shared" si="63"/>
        <v>6.25</v>
      </c>
      <c r="R1058" s="8">
        <f t="shared" si="61"/>
        <v>0.13559322033898305</v>
      </c>
    </row>
    <row r="1059" spans="1:18" x14ac:dyDescent="0.3">
      <c r="A1059" s="18" t="s">
        <v>116</v>
      </c>
      <c r="B1059" s="18" t="s">
        <v>377</v>
      </c>
      <c r="C1059" s="8" t="s">
        <v>488</v>
      </c>
      <c r="D1059" s="18" t="s">
        <v>374</v>
      </c>
      <c r="E1059" s="8" t="s">
        <v>373</v>
      </c>
      <c r="F1059" s="65">
        <v>1786</v>
      </c>
      <c r="G1059" s="8" t="s">
        <v>50</v>
      </c>
      <c r="H1059" s="8" t="s">
        <v>376</v>
      </c>
      <c r="I1059" s="8">
        <v>1</v>
      </c>
      <c r="J1059" s="8">
        <v>8850</v>
      </c>
      <c r="K1059" s="8">
        <v>7.5</v>
      </c>
      <c r="O1059" s="8">
        <v>1.2</v>
      </c>
      <c r="P1059" s="8">
        <f t="shared" si="62"/>
        <v>7375</v>
      </c>
      <c r="Q1059" s="8">
        <f t="shared" si="63"/>
        <v>6.25</v>
      </c>
      <c r="R1059" s="8">
        <f t="shared" si="61"/>
        <v>0.13559322033898305</v>
      </c>
    </row>
    <row r="1060" spans="1:18" x14ac:dyDescent="0.3">
      <c r="A1060" s="18" t="s">
        <v>116</v>
      </c>
      <c r="B1060" s="18" t="s">
        <v>377</v>
      </c>
      <c r="C1060" s="8" t="s">
        <v>489</v>
      </c>
      <c r="D1060" s="18" t="s">
        <v>374</v>
      </c>
      <c r="E1060" s="8" t="s">
        <v>373</v>
      </c>
      <c r="F1060" s="65">
        <v>1787</v>
      </c>
      <c r="G1060" s="8" t="s">
        <v>50</v>
      </c>
      <c r="H1060" s="8" t="s">
        <v>376</v>
      </c>
      <c r="I1060" s="8">
        <v>1</v>
      </c>
      <c r="J1060" s="8">
        <v>8850</v>
      </c>
      <c r="K1060" s="8">
        <v>7.5</v>
      </c>
      <c r="O1060" s="8">
        <v>1.2</v>
      </c>
      <c r="P1060" s="8">
        <f t="shared" si="62"/>
        <v>7375</v>
      </c>
      <c r="Q1060" s="8">
        <f t="shared" si="63"/>
        <v>6.25</v>
      </c>
      <c r="R1060" s="8">
        <f t="shared" si="61"/>
        <v>0.13559322033898305</v>
      </c>
    </row>
    <row r="1061" spans="1:18" x14ac:dyDescent="0.3">
      <c r="A1061" s="18" t="s">
        <v>116</v>
      </c>
      <c r="B1061" s="18" t="s">
        <v>377</v>
      </c>
      <c r="C1061" s="8" t="s">
        <v>490</v>
      </c>
      <c r="D1061" s="18" t="s">
        <v>374</v>
      </c>
      <c r="E1061" s="8" t="s">
        <v>373</v>
      </c>
      <c r="F1061" s="65">
        <v>1788</v>
      </c>
      <c r="G1061" s="8" t="s">
        <v>50</v>
      </c>
      <c r="H1061" s="8" t="s">
        <v>376</v>
      </c>
      <c r="I1061" s="8">
        <v>1</v>
      </c>
      <c r="J1061" s="8">
        <v>8850</v>
      </c>
      <c r="K1061" s="8">
        <v>7.5</v>
      </c>
      <c r="O1061" s="8">
        <v>1.2</v>
      </c>
      <c r="P1061" s="8">
        <f t="shared" si="62"/>
        <v>7375</v>
      </c>
      <c r="Q1061" s="8">
        <f t="shared" si="63"/>
        <v>6.25</v>
      </c>
      <c r="R1061" s="8">
        <f t="shared" si="61"/>
        <v>0.13559322033898305</v>
      </c>
    </row>
    <row r="1062" spans="1:18" x14ac:dyDescent="0.3">
      <c r="A1062" s="18" t="s">
        <v>116</v>
      </c>
      <c r="B1062" s="18" t="s">
        <v>377</v>
      </c>
      <c r="C1062" s="8" t="s">
        <v>491</v>
      </c>
      <c r="D1062" s="18" t="s">
        <v>374</v>
      </c>
      <c r="E1062" s="8" t="s">
        <v>373</v>
      </c>
      <c r="F1062" s="65">
        <v>1789</v>
      </c>
      <c r="G1062" s="8" t="s">
        <v>50</v>
      </c>
      <c r="H1062" s="8" t="s">
        <v>376</v>
      </c>
      <c r="I1062" s="8">
        <v>1</v>
      </c>
      <c r="J1062" s="8">
        <v>8850</v>
      </c>
      <c r="K1062" s="8">
        <v>7.5</v>
      </c>
      <c r="O1062" s="8">
        <v>1.2</v>
      </c>
      <c r="P1062" s="8">
        <f t="shared" si="62"/>
        <v>7375</v>
      </c>
      <c r="Q1062" s="8">
        <f t="shared" si="63"/>
        <v>6.25</v>
      </c>
      <c r="R1062" s="8">
        <f t="shared" si="61"/>
        <v>0.13559322033898305</v>
      </c>
    </row>
    <row r="1063" spans="1:18" x14ac:dyDescent="0.3">
      <c r="A1063" s="18" t="s">
        <v>116</v>
      </c>
      <c r="B1063" s="18" t="s">
        <v>377</v>
      </c>
      <c r="C1063" s="8" t="s">
        <v>492</v>
      </c>
      <c r="D1063" s="18" t="s">
        <v>374</v>
      </c>
      <c r="E1063" s="8" t="s">
        <v>373</v>
      </c>
      <c r="F1063" s="65">
        <v>1790</v>
      </c>
      <c r="G1063" s="8" t="s">
        <v>50</v>
      </c>
      <c r="H1063" s="8" t="s">
        <v>376</v>
      </c>
      <c r="I1063" s="8">
        <v>1</v>
      </c>
      <c r="J1063" s="8">
        <v>8850</v>
      </c>
      <c r="K1063" s="8">
        <v>7.5</v>
      </c>
      <c r="O1063" s="8">
        <v>1.2</v>
      </c>
      <c r="P1063" s="8">
        <f t="shared" si="62"/>
        <v>7375</v>
      </c>
      <c r="Q1063" s="8">
        <f t="shared" si="63"/>
        <v>6.25</v>
      </c>
      <c r="R1063" s="8">
        <f t="shared" si="61"/>
        <v>0.13559322033898305</v>
      </c>
    </row>
    <row r="1064" spans="1:18" x14ac:dyDescent="0.3">
      <c r="A1064" s="18" t="s">
        <v>116</v>
      </c>
      <c r="B1064" s="18" t="s">
        <v>377</v>
      </c>
      <c r="C1064" s="8" t="s">
        <v>493</v>
      </c>
      <c r="D1064" s="18" t="s">
        <v>374</v>
      </c>
      <c r="E1064" s="8" t="s">
        <v>373</v>
      </c>
      <c r="F1064" s="65">
        <v>1791</v>
      </c>
      <c r="G1064" s="8" t="s">
        <v>50</v>
      </c>
      <c r="H1064" s="8" t="s">
        <v>376</v>
      </c>
      <c r="I1064" s="8">
        <v>1</v>
      </c>
      <c r="J1064" s="8">
        <v>8850</v>
      </c>
      <c r="K1064" s="8">
        <v>7.5</v>
      </c>
      <c r="O1064" s="8">
        <v>1.2</v>
      </c>
      <c r="P1064" s="8">
        <f t="shared" si="62"/>
        <v>7375</v>
      </c>
      <c r="Q1064" s="8">
        <f t="shared" si="63"/>
        <v>6.25</v>
      </c>
      <c r="R1064" s="8">
        <f t="shared" si="61"/>
        <v>0.13559322033898305</v>
      </c>
    </row>
    <row r="1065" spans="1:18" x14ac:dyDescent="0.3">
      <c r="A1065" s="18" t="s">
        <v>116</v>
      </c>
      <c r="B1065" s="18" t="s">
        <v>377</v>
      </c>
      <c r="C1065" s="8" t="s">
        <v>494</v>
      </c>
      <c r="D1065" s="18" t="s">
        <v>374</v>
      </c>
      <c r="E1065" s="8" t="s">
        <v>373</v>
      </c>
      <c r="F1065" s="65">
        <v>1792</v>
      </c>
      <c r="G1065" s="8" t="s">
        <v>50</v>
      </c>
      <c r="H1065" s="8" t="s">
        <v>376</v>
      </c>
      <c r="I1065" s="8">
        <v>1</v>
      </c>
      <c r="J1065" s="8">
        <v>8850</v>
      </c>
      <c r="K1065" s="8">
        <v>7.5</v>
      </c>
      <c r="O1065" s="8">
        <v>1.2</v>
      </c>
      <c r="P1065" s="8">
        <f t="shared" si="62"/>
        <v>7375</v>
      </c>
      <c r="Q1065" s="8">
        <f t="shared" si="63"/>
        <v>6.25</v>
      </c>
      <c r="R1065" s="8">
        <f t="shared" si="61"/>
        <v>0.13559322033898305</v>
      </c>
    </row>
    <row r="1066" spans="1:18" x14ac:dyDescent="0.3">
      <c r="A1066" s="18" t="s">
        <v>116</v>
      </c>
      <c r="B1066" s="18" t="s">
        <v>377</v>
      </c>
      <c r="C1066" s="8" t="s">
        <v>495</v>
      </c>
      <c r="D1066" s="18" t="s">
        <v>374</v>
      </c>
      <c r="E1066" s="8" t="s">
        <v>373</v>
      </c>
      <c r="F1066" s="65">
        <v>1793</v>
      </c>
      <c r="G1066" s="8" t="s">
        <v>50</v>
      </c>
      <c r="H1066" s="8" t="s">
        <v>376</v>
      </c>
      <c r="I1066" s="8">
        <v>1</v>
      </c>
      <c r="J1066" s="8">
        <v>8850</v>
      </c>
      <c r="K1066" s="8">
        <v>7.5</v>
      </c>
      <c r="O1066" s="8">
        <v>1.2</v>
      </c>
      <c r="P1066" s="8">
        <f t="shared" si="62"/>
        <v>7375</v>
      </c>
      <c r="Q1066" s="8">
        <f t="shared" si="63"/>
        <v>6.25</v>
      </c>
      <c r="R1066" s="8">
        <f t="shared" si="61"/>
        <v>0.13559322033898305</v>
      </c>
    </row>
    <row r="1067" spans="1:18" x14ac:dyDescent="0.3">
      <c r="A1067" s="18" t="s">
        <v>116</v>
      </c>
      <c r="B1067" s="18" t="s">
        <v>377</v>
      </c>
      <c r="C1067" s="8" t="s">
        <v>496</v>
      </c>
      <c r="D1067" s="18" t="s">
        <v>374</v>
      </c>
      <c r="E1067" s="8" t="s">
        <v>373</v>
      </c>
      <c r="F1067" s="65">
        <v>1794</v>
      </c>
      <c r="G1067" s="8" t="s">
        <v>50</v>
      </c>
      <c r="H1067" s="8" t="s">
        <v>376</v>
      </c>
      <c r="I1067" s="8">
        <v>1</v>
      </c>
      <c r="J1067" s="8">
        <v>8850</v>
      </c>
      <c r="K1067" s="8">
        <v>7.5</v>
      </c>
      <c r="O1067" s="8">
        <v>1.2</v>
      </c>
      <c r="P1067" s="8">
        <f t="shared" si="62"/>
        <v>7375</v>
      </c>
      <c r="Q1067" s="8">
        <f t="shared" si="63"/>
        <v>6.25</v>
      </c>
      <c r="R1067" s="8">
        <f t="shared" si="61"/>
        <v>0.13559322033898305</v>
      </c>
    </row>
    <row r="1068" spans="1:18" x14ac:dyDescent="0.3">
      <c r="A1068" s="18" t="s">
        <v>116</v>
      </c>
      <c r="B1068" s="18" t="s">
        <v>377</v>
      </c>
      <c r="C1068" s="8" t="s">
        <v>497</v>
      </c>
      <c r="D1068" s="18" t="s">
        <v>374</v>
      </c>
      <c r="E1068" s="8" t="s">
        <v>373</v>
      </c>
      <c r="F1068" s="65">
        <v>1795</v>
      </c>
      <c r="G1068" s="8" t="s">
        <v>50</v>
      </c>
      <c r="H1068" s="8" t="s">
        <v>376</v>
      </c>
      <c r="I1068" s="8">
        <v>1</v>
      </c>
      <c r="J1068" s="8">
        <v>8850</v>
      </c>
      <c r="K1068" s="8">
        <v>7.5</v>
      </c>
      <c r="O1068" s="8">
        <v>1.2</v>
      </c>
      <c r="P1068" s="8">
        <f t="shared" si="62"/>
        <v>7375</v>
      </c>
      <c r="Q1068" s="8">
        <f t="shared" si="63"/>
        <v>6.25</v>
      </c>
      <c r="R1068" s="8">
        <f t="shared" si="61"/>
        <v>0.13559322033898305</v>
      </c>
    </row>
    <row r="1069" spans="1:18" x14ac:dyDescent="0.3">
      <c r="A1069" s="18" t="s">
        <v>116</v>
      </c>
      <c r="B1069" s="18" t="s">
        <v>377</v>
      </c>
      <c r="C1069" s="8" t="s">
        <v>498</v>
      </c>
      <c r="D1069" s="18" t="s">
        <v>374</v>
      </c>
      <c r="E1069" s="8" t="s">
        <v>373</v>
      </c>
      <c r="F1069" s="65">
        <v>1796</v>
      </c>
      <c r="G1069" s="8" t="s">
        <v>50</v>
      </c>
      <c r="H1069" s="8" t="s">
        <v>376</v>
      </c>
      <c r="I1069" s="8">
        <v>1</v>
      </c>
      <c r="J1069" s="8">
        <v>8850</v>
      </c>
      <c r="K1069" s="8">
        <v>7.5</v>
      </c>
      <c r="O1069" s="8">
        <v>1.2</v>
      </c>
      <c r="P1069" s="8">
        <f t="shared" si="62"/>
        <v>7375</v>
      </c>
      <c r="Q1069" s="8">
        <f t="shared" si="63"/>
        <v>6.25</v>
      </c>
      <c r="R1069" s="8">
        <f t="shared" si="61"/>
        <v>0.13559322033898305</v>
      </c>
    </row>
    <row r="1070" spans="1:18" x14ac:dyDescent="0.3">
      <c r="A1070" s="18" t="s">
        <v>116</v>
      </c>
      <c r="B1070" s="18" t="s">
        <v>377</v>
      </c>
      <c r="C1070" s="8" t="s">
        <v>499</v>
      </c>
      <c r="D1070" s="18" t="s">
        <v>374</v>
      </c>
      <c r="E1070" s="8" t="s">
        <v>373</v>
      </c>
      <c r="F1070" s="65">
        <v>1797</v>
      </c>
      <c r="G1070" s="8" t="s">
        <v>50</v>
      </c>
      <c r="H1070" s="8" t="s">
        <v>376</v>
      </c>
      <c r="I1070" s="8">
        <v>1</v>
      </c>
      <c r="J1070" s="8">
        <v>8850</v>
      </c>
      <c r="K1070" s="8">
        <v>7.5</v>
      </c>
      <c r="O1070" s="8">
        <v>1.2</v>
      </c>
      <c r="P1070" s="8">
        <f t="shared" si="62"/>
        <v>7375</v>
      </c>
      <c r="Q1070" s="8">
        <f t="shared" si="63"/>
        <v>6.25</v>
      </c>
      <c r="R1070" s="8">
        <f t="shared" si="61"/>
        <v>0.13559322033898305</v>
      </c>
    </row>
    <row r="1071" spans="1:18" x14ac:dyDescent="0.3">
      <c r="A1071" s="18" t="s">
        <v>116</v>
      </c>
      <c r="B1071" s="18" t="s">
        <v>377</v>
      </c>
      <c r="C1071" s="8" t="s">
        <v>500</v>
      </c>
      <c r="D1071" s="18" t="s">
        <v>374</v>
      </c>
      <c r="E1071" s="8" t="s">
        <v>373</v>
      </c>
      <c r="F1071" s="65">
        <v>1798</v>
      </c>
      <c r="G1071" s="8" t="s">
        <v>50</v>
      </c>
      <c r="H1071" s="8" t="s">
        <v>376</v>
      </c>
      <c r="I1071" s="8">
        <v>1</v>
      </c>
      <c r="J1071" s="8">
        <v>8850</v>
      </c>
      <c r="K1071" s="8">
        <v>7.5</v>
      </c>
      <c r="O1071" s="8">
        <v>1.2</v>
      </c>
      <c r="P1071" s="8">
        <f t="shared" si="62"/>
        <v>7375</v>
      </c>
      <c r="Q1071" s="8">
        <f t="shared" si="63"/>
        <v>6.25</v>
      </c>
      <c r="R1071" s="8">
        <f t="shared" si="61"/>
        <v>0.13559322033898305</v>
      </c>
    </row>
    <row r="1072" spans="1:18" x14ac:dyDescent="0.3">
      <c r="A1072" s="18" t="s">
        <v>116</v>
      </c>
      <c r="B1072" s="18" t="s">
        <v>377</v>
      </c>
      <c r="C1072" s="8" t="s">
        <v>501</v>
      </c>
      <c r="D1072" s="18" t="s">
        <v>374</v>
      </c>
      <c r="E1072" s="8" t="s">
        <v>373</v>
      </c>
      <c r="F1072" s="65">
        <v>1799</v>
      </c>
      <c r="G1072" s="8" t="s">
        <v>50</v>
      </c>
      <c r="H1072" s="8" t="s">
        <v>376</v>
      </c>
      <c r="I1072" s="8">
        <v>1</v>
      </c>
      <c r="J1072" s="8">
        <v>8850</v>
      </c>
      <c r="K1072" s="8">
        <v>7.5</v>
      </c>
      <c r="O1072" s="8">
        <v>1.2</v>
      </c>
      <c r="P1072" s="8">
        <f t="shared" si="62"/>
        <v>7375</v>
      </c>
      <c r="Q1072" s="8">
        <f t="shared" si="63"/>
        <v>6.25</v>
      </c>
      <c r="R1072" s="8">
        <f t="shared" si="61"/>
        <v>0.13559322033898305</v>
      </c>
    </row>
    <row r="1073" spans="1:18" x14ac:dyDescent="0.3">
      <c r="A1073" s="18" t="s">
        <v>116</v>
      </c>
      <c r="B1073" s="18" t="s">
        <v>377</v>
      </c>
      <c r="C1073" s="8" t="s">
        <v>502</v>
      </c>
      <c r="D1073" s="18" t="s">
        <v>374</v>
      </c>
      <c r="E1073" s="8" t="s">
        <v>373</v>
      </c>
      <c r="F1073" s="65">
        <v>1800</v>
      </c>
      <c r="G1073" s="8" t="s">
        <v>50</v>
      </c>
      <c r="H1073" s="8" t="s">
        <v>376</v>
      </c>
      <c r="I1073" s="8">
        <v>1</v>
      </c>
      <c r="J1073" s="8">
        <v>8850</v>
      </c>
      <c r="K1073" s="8">
        <v>7.5</v>
      </c>
      <c r="O1073" s="8">
        <v>1.2</v>
      </c>
      <c r="P1073" s="8">
        <f t="shared" si="62"/>
        <v>7375</v>
      </c>
      <c r="Q1073" s="8">
        <f t="shared" si="63"/>
        <v>6.25</v>
      </c>
      <c r="R1073" s="8">
        <f t="shared" si="61"/>
        <v>0.13559322033898305</v>
      </c>
    </row>
    <row r="1074" spans="1:18" s="60" customFormat="1" ht="28.8" x14ac:dyDescent="0.3">
      <c r="A1074" s="60" t="s">
        <v>379</v>
      </c>
      <c r="B1074" s="61" t="s">
        <v>118</v>
      </c>
      <c r="D1074" s="80" t="s">
        <v>52</v>
      </c>
      <c r="E1074" s="80" t="s">
        <v>124</v>
      </c>
      <c r="F1074" s="80">
        <v>1742</v>
      </c>
      <c r="G1074" s="81" t="s">
        <v>65</v>
      </c>
      <c r="H1074" s="80" t="s">
        <v>516</v>
      </c>
      <c r="I1074" s="82">
        <v>150</v>
      </c>
      <c r="J1074" s="60">
        <f t="shared" ref="J1074:J1135" si="64">SUM(I1074*199800)</f>
        <v>29970000</v>
      </c>
      <c r="K1074" s="80">
        <f>SUM(I1074*60)</f>
        <v>9000</v>
      </c>
      <c r="L1074" s="60">
        <v>157</v>
      </c>
      <c r="O1074" s="65">
        <v>21148.737137511693</v>
      </c>
      <c r="P1074" s="8">
        <f t="shared" ref="P1074:P1135" si="65">SUM(J1074/O1074)</f>
        <v>1417.1058917197452</v>
      </c>
      <c r="Q1074" s="8">
        <f t="shared" ref="Q1074:Q1135" si="66">SUM(K1074/O1074)</f>
        <v>0.42555732484076436</v>
      </c>
      <c r="R1074" s="60">
        <v>1.4113271363037501</v>
      </c>
    </row>
    <row r="1075" spans="1:18" s="60" customFormat="1" ht="28.8" x14ac:dyDescent="0.3">
      <c r="A1075" s="60" t="s">
        <v>379</v>
      </c>
      <c r="B1075" s="61" t="s">
        <v>118</v>
      </c>
      <c r="D1075" s="83" t="s">
        <v>52</v>
      </c>
      <c r="E1075" s="80" t="s">
        <v>124</v>
      </c>
      <c r="F1075" s="83">
        <v>1743</v>
      </c>
      <c r="G1075" s="81" t="s">
        <v>65</v>
      </c>
      <c r="H1075" s="60" t="s">
        <v>516</v>
      </c>
      <c r="I1075" s="60">
        <v>130</v>
      </c>
      <c r="J1075" s="60">
        <f t="shared" si="64"/>
        <v>25974000</v>
      </c>
      <c r="K1075" s="80">
        <f t="shared" ref="K1075:K1135" si="67">SUM(I1075*60)</f>
        <v>7800</v>
      </c>
      <c r="L1075" s="60">
        <v>73</v>
      </c>
      <c r="O1075" s="65">
        <v>9833.4892422825069</v>
      </c>
      <c r="P1075" s="8">
        <f t="shared" si="65"/>
        <v>2641.3818493150684</v>
      </c>
      <c r="Q1075" s="8">
        <f t="shared" si="66"/>
        <v>0.79320776255707759</v>
      </c>
      <c r="R1075" s="60">
        <v>0.75717942883518186</v>
      </c>
    </row>
    <row r="1076" spans="1:18" s="60" customFormat="1" x14ac:dyDescent="0.3">
      <c r="A1076" s="60" t="s">
        <v>379</v>
      </c>
      <c r="B1076" s="61" t="s">
        <v>118</v>
      </c>
      <c r="D1076" s="83" t="s">
        <v>503</v>
      </c>
      <c r="E1076" s="80" t="s">
        <v>124</v>
      </c>
      <c r="F1076" s="83">
        <v>1752</v>
      </c>
      <c r="G1076" s="81" t="s">
        <v>65</v>
      </c>
      <c r="H1076" s="60" t="s">
        <v>516</v>
      </c>
      <c r="I1076" s="60">
        <v>180</v>
      </c>
      <c r="J1076" s="60">
        <f t="shared" si="64"/>
        <v>35964000</v>
      </c>
      <c r="K1076" s="80">
        <f t="shared" si="67"/>
        <v>10800</v>
      </c>
      <c r="L1076" s="60">
        <v>135</v>
      </c>
      <c r="O1076" s="65">
        <v>18185.219831618335</v>
      </c>
      <c r="P1076" s="8">
        <f t="shared" si="65"/>
        <v>1977.65</v>
      </c>
      <c r="Q1076" s="8">
        <f t="shared" si="66"/>
        <v>0.59388888888888891</v>
      </c>
      <c r="R1076" s="60">
        <v>1.0113012919374005</v>
      </c>
    </row>
    <row r="1077" spans="1:18" s="60" customFormat="1" ht="28.8" x14ac:dyDescent="0.3">
      <c r="A1077" s="60" t="s">
        <v>379</v>
      </c>
      <c r="B1077" s="61" t="s">
        <v>118</v>
      </c>
      <c r="D1077" s="80" t="s">
        <v>15</v>
      </c>
      <c r="E1077" s="80" t="s">
        <v>124</v>
      </c>
      <c r="F1077" s="80">
        <v>1753</v>
      </c>
      <c r="G1077" s="81" t="s">
        <v>65</v>
      </c>
      <c r="H1077" s="80" t="s">
        <v>516</v>
      </c>
      <c r="I1077" s="60">
        <v>200</v>
      </c>
      <c r="J1077" s="60">
        <f t="shared" si="64"/>
        <v>39960000</v>
      </c>
      <c r="K1077" s="80">
        <f t="shared" si="67"/>
        <v>12000</v>
      </c>
      <c r="L1077" s="60">
        <v>153</v>
      </c>
      <c r="O1077" s="65">
        <v>20609.915809167447</v>
      </c>
      <c r="P1077" s="8">
        <f t="shared" si="65"/>
        <v>1938.8725490196077</v>
      </c>
      <c r="Q1077" s="8">
        <f t="shared" si="66"/>
        <v>0.58224400871459692</v>
      </c>
      <c r="R1077" s="60">
        <v>1.0315273177761484</v>
      </c>
    </row>
    <row r="1078" spans="1:18" s="60" customFormat="1" ht="28.8" x14ac:dyDescent="0.3">
      <c r="A1078" s="60" t="s">
        <v>379</v>
      </c>
      <c r="B1078" s="61" t="s">
        <v>118</v>
      </c>
      <c r="D1078" s="80" t="s">
        <v>11</v>
      </c>
      <c r="E1078" s="80" t="s">
        <v>124</v>
      </c>
      <c r="F1078" s="80">
        <v>1754</v>
      </c>
      <c r="G1078" s="81" t="s">
        <v>65</v>
      </c>
      <c r="H1078" s="80" t="s">
        <v>516</v>
      </c>
      <c r="I1078" s="82">
        <v>180</v>
      </c>
      <c r="J1078" s="60">
        <f t="shared" si="64"/>
        <v>35964000</v>
      </c>
      <c r="K1078" s="80">
        <f t="shared" si="67"/>
        <v>10800</v>
      </c>
      <c r="L1078" s="60">
        <v>130</v>
      </c>
      <c r="O1078" s="65">
        <v>17511.693171188028</v>
      </c>
      <c r="P1078" s="8">
        <f t="shared" si="65"/>
        <v>2053.7134615384612</v>
      </c>
      <c r="Q1078" s="8">
        <f t="shared" si="66"/>
        <v>0.61673076923076919</v>
      </c>
      <c r="R1078" s="60">
        <v>0.97384568853231168</v>
      </c>
    </row>
    <row r="1079" spans="1:18" s="60" customFormat="1" ht="28.8" x14ac:dyDescent="0.3">
      <c r="A1079" s="60" t="s">
        <v>379</v>
      </c>
      <c r="B1079" s="61" t="s">
        <v>118</v>
      </c>
      <c r="D1079" s="80" t="s">
        <v>15</v>
      </c>
      <c r="E1079" s="80" t="s">
        <v>124</v>
      </c>
      <c r="F1079" s="80">
        <v>1755</v>
      </c>
      <c r="G1079" s="81" t="s">
        <v>65</v>
      </c>
      <c r="H1079" s="80" t="s">
        <v>516</v>
      </c>
      <c r="I1079" s="60">
        <v>190</v>
      </c>
      <c r="J1079" s="60">
        <f t="shared" si="64"/>
        <v>37962000</v>
      </c>
      <c r="K1079" s="80">
        <f t="shared" si="67"/>
        <v>11400</v>
      </c>
      <c r="L1079" s="60">
        <v>147</v>
      </c>
      <c r="O1079" s="65">
        <v>19801.683816651079</v>
      </c>
      <c r="P1079" s="8">
        <f t="shared" si="65"/>
        <v>1917.1096938775506</v>
      </c>
      <c r="Q1079" s="8">
        <f t="shared" si="66"/>
        <v>0.57570861678004526</v>
      </c>
      <c r="R1079" s="60">
        <v>1.0432371222091081</v>
      </c>
    </row>
    <row r="1080" spans="1:18" s="60" customFormat="1" x14ac:dyDescent="0.3">
      <c r="A1080" s="60" t="s">
        <v>379</v>
      </c>
      <c r="B1080" s="61" t="s">
        <v>118</v>
      </c>
      <c r="D1080" s="80" t="s">
        <v>1</v>
      </c>
      <c r="E1080" s="80" t="s">
        <v>124</v>
      </c>
      <c r="F1080" s="80">
        <v>1757</v>
      </c>
      <c r="G1080" s="81" t="s">
        <v>65</v>
      </c>
      <c r="H1080" s="80" t="s">
        <v>516</v>
      </c>
      <c r="I1080" s="60">
        <v>200</v>
      </c>
      <c r="J1080" s="60">
        <f t="shared" si="64"/>
        <v>39960000</v>
      </c>
      <c r="K1080" s="80">
        <f t="shared" si="67"/>
        <v>12000</v>
      </c>
      <c r="L1080" s="60">
        <v>140</v>
      </c>
      <c r="O1080" s="65">
        <v>18858.746492048642</v>
      </c>
      <c r="P1080" s="8">
        <f t="shared" si="65"/>
        <v>2118.9107142857147</v>
      </c>
      <c r="Q1080" s="8">
        <f t="shared" si="66"/>
        <v>0.63630952380952388</v>
      </c>
      <c r="R1080" s="60">
        <v>0.94388120580824031</v>
      </c>
    </row>
    <row r="1081" spans="1:18" s="60" customFormat="1" x14ac:dyDescent="0.3">
      <c r="A1081" s="60" t="s">
        <v>379</v>
      </c>
      <c r="B1081" s="61" t="s">
        <v>118</v>
      </c>
      <c r="D1081" s="80" t="s">
        <v>53</v>
      </c>
      <c r="E1081" s="80" t="s">
        <v>124</v>
      </c>
      <c r="F1081" s="80">
        <v>1757</v>
      </c>
      <c r="G1081" s="81" t="s">
        <v>65</v>
      </c>
      <c r="H1081" s="80" t="s">
        <v>516</v>
      </c>
      <c r="I1081" s="82">
        <v>200</v>
      </c>
      <c r="J1081" s="60">
        <f t="shared" si="64"/>
        <v>39960000</v>
      </c>
      <c r="K1081" s="80">
        <f t="shared" si="67"/>
        <v>12000</v>
      </c>
      <c r="L1081" s="60">
        <v>140</v>
      </c>
      <c r="O1081" s="65">
        <v>18858.746492048642</v>
      </c>
      <c r="P1081" s="8">
        <f t="shared" si="65"/>
        <v>2118.9107142857147</v>
      </c>
      <c r="Q1081" s="8">
        <f t="shared" si="66"/>
        <v>0.63630952380952388</v>
      </c>
      <c r="R1081" s="60">
        <v>0.94388120580824031</v>
      </c>
    </row>
    <row r="1082" spans="1:18" s="60" customFormat="1" x14ac:dyDescent="0.3">
      <c r="A1082" s="60" t="s">
        <v>379</v>
      </c>
      <c r="B1082" s="61" t="s">
        <v>118</v>
      </c>
      <c r="D1082" s="80" t="s">
        <v>54</v>
      </c>
      <c r="E1082" s="80" t="s">
        <v>124</v>
      </c>
      <c r="F1082" s="80">
        <v>1757</v>
      </c>
      <c r="G1082" s="81" t="s">
        <v>65</v>
      </c>
      <c r="H1082" s="80" t="s">
        <v>516</v>
      </c>
      <c r="I1082" s="60">
        <v>200</v>
      </c>
      <c r="J1082" s="60">
        <f t="shared" si="64"/>
        <v>39960000</v>
      </c>
      <c r="K1082" s="80">
        <f t="shared" si="67"/>
        <v>12000</v>
      </c>
      <c r="L1082" s="60">
        <v>150</v>
      </c>
      <c r="O1082" s="65">
        <v>20205.799812909263</v>
      </c>
      <c r="P1082" s="8">
        <f t="shared" si="65"/>
        <v>1977.6499999999999</v>
      </c>
      <c r="Q1082" s="8">
        <f t="shared" si="66"/>
        <v>0.5938888888888888</v>
      </c>
      <c r="R1082" s="60">
        <v>1.0113012919374005</v>
      </c>
    </row>
    <row r="1083" spans="1:18" s="60" customFormat="1" x14ac:dyDescent="0.3">
      <c r="A1083" s="60" t="s">
        <v>379</v>
      </c>
      <c r="B1083" s="61" t="s">
        <v>118</v>
      </c>
      <c r="D1083" s="83" t="s">
        <v>54</v>
      </c>
      <c r="E1083" s="80" t="s">
        <v>124</v>
      </c>
      <c r="F1083" s="83">
        <v>1763</v>
      </c>
      <c r="G1083" s="81" t="s">
        <v>65</v>
      </c>
      <c r="H1083" s="80" t="s">
        <v>516</v>
      </c>
      <c r="I1083" s="60">
        <v>250</v>
      </c>
      <c r="J1083" s="60">
        <f t="shared" si="64"/>
        <v>49950000</v>
      </c>
      <c r="K1083" s="80">
        <f t="shared" si="67"/>
        <v>15000</v>
      </c>
      <c r="L1083" s="60">
        <v>220</v>
      </c>
      <c r="O1083" s="65">
        <v>29635.173058933582</v>
      </c>
      <c r="P1083" s="8">
        <f t="shared" si="65"/>
        <v>1685.4971590909092</v>
      </c>
      <c r="Q1083" s="8">
        <f t="shared" si="66"/>
        <v>0.50615530303030309</v>
      </c>
      <c r="R1083" s="60">
        <v>1.1865935158732164</v>
      </c>
    </row>
    <row r="1084" spans="1:18" s="60" customFormat="1" ht="28.8" x14ac:dyDescent="0.3">
      <c r="A1084" s="60" t="s">
        <v>379</v>
      </c>
      <c r="B1084" s="61" t="s">
        <v>118</v>
      </c>
      <c r="D1084" s="80" t="s">
        <v>11</v>
      </c>
      <c r="E1084" s="80" t="s">
        <v>124</v>
      </c>
      <c r="F1084" s="80">
        <v>1765</v>
      </c>
      <c r="G1084" s="81" t="s">
        <v>65</v>
      </c>
      <c r="H1084" s="80" t="s">
        <v>516</v>
      </c>
      <c r="I1084" s="82">
        <v>124</v>
      </c>
      <c r="J1084" s="60">
        <f t="shared" si="64"/>
        <v>24775200</v>
      </c>
      <c r="K1084" s="80">
        <f t="shared" si="67"/>
        <v>7440</v>
      </c>
      <c r="L1084" s="60">
        <v>111</v>
      </c>
      <c r="O1084" s="65">
        <v>14952.291861552854</v>
      </c>
      <c r="P1084" s="8">
        <f t="shared" si="65"/>
        <v>1656.9499999999998</v>
      </c>
      <c r="Q1084" s="8">
        <f t="shared" si="66"/>
        <v>0.49758258258258253</v>
      </c>
      <c r="R1084" s="60">
        <v>1.2070370258607683</v>
      </c>
    </row>
    <row r="1085" spans="1:18" s="60" customFormat="1" x14ac:dyDescent="0.3">
      <c r="A1085" s="60" t="s">
        <v>379</v>
      </c>
      <c r="B1085" s="61" t="s">
        <v>118</v>
      </c>
      <c r="D1085" s="80" t="s">
        <v>55</v>
      </c>
      <c r="E1085" s="80" t="s">
        <v>124</v>
      </c>
      <c r="F1085" s="80">
        <v>1767</v>
      </c>
      <c r="G1085" s="81" t="s">
        <v>65</v>
      </c>
      <c r="H1085" s="80" t="s">
        <v>516</v>
      </c>
      <c r="I1085" s="82">
        <v>216</v>
      </c>
      <c r="J1085" s="60">
        <f t="shared" si="64"/>
        <v>43156800</v>
      </c>
      <c r="K1085" s="80">
        <f t="shared" si="67"/>
        <v>12960</v>
      </c>
      <c r="L1085" s="60">
        <v>203</v>
      </c>
      <c r="O1085" s="65">
        <v>27345.182413470535</v>
      </c>
      <c r="P1085" s="8">
        <f t="shared" si="65"/>
        <v>1578.2231527093595</v>
      </c>
      <c r="Q1085" s="8">
        <f t="shared" si="66"/>
        <v>0.47394088669950735</v>
      </c>
      <c r="R1085" s="60">
        <v>1.2672479152055078</v>
      </c>
    </row>
    <row r="1086" spans="1:18" s="60" customFormat="1" x14ac:dyDescent="0.3">
      <c r="A1086" s="60" t="s">
        <v>379</v>
      </c>
      <c r="B1086" s="61" t="s">
        <v>118</v>
      </c>
      <c r="D1086" s="80" t="s">
        <v>54</v>
      </c>
      <c r="E1086" s="80" t="s">
        <v>124</v>
      </c>
      <c r="F1086" s="80">
        <v>1767</v>
      </c>
      <c r="G1086" s="81" t="s">
        <v>65</v>
      </c>
      <c r="H1086" s="80" t="s">
        <v>516</v>
      </c>
      <c r="I1086" s="60">
        <v>216</v>
      </c>
      <c r="J1086" s="60">
        <f t="shared" si="64"/>
        <v>43156800</v>
      </c>
      <c r="K1086" s="80">
        <f t="shared" si="67"/>
        <v>12960</v>
      </c>
      <c r="L1086" s="60">
        <v>210</v>
      </c>
      <c r="O1086" s="65">
        <v>28288.119738072968</v>
      </c>
      <c r="P1086" s="8">
        <f t="shared" si="65"/>
        <v>1525.6157142857141</v>
      </c>
      <c r="Q1086" s="8">
        <f t="shared" si="66"/>
        <v>0.45814285714285707</v>
      </c>
      <c r="R1086" s="60">
        <v>1.3109461191781118</v>
      </c>
    </row>
    <row r="1087" spans="1:18" s="60" customFormat="1" x14ac:dyDescent="0.3">
      <c r="A1087" s="60" t="s">
        <v>379</v>
      </c>
      <c r="B1087" s="61" t="s">
        <v>118</v>
      </c>
      <c r="D1087" s="80" t="s">
        <v>56</v>
      </c>
      <c r="E1087" s="80" t="s">
        <v>124</v>
      </c>
      <c r="F1087" s="80">
        <v>1769</v>
      </c>
      <c r="G1087" s="81" t="s">
        <v>65</v>
      </c>
      <c r="H1087" s="80" t="s">
        <v>516</v>
      </c>
      <c r="I1087" s="82">
        <v>112</v>
      </c>
      <c r="J1087" s="60">
        <f t="shared" si="64"/>
        <v>22377600</v>
      </c>
      <c r="K1087" s="80">
        <f t="shared" si="67"/>
        <v>6720</v>
      </c>
      <c r="L1087" s="60">
        <v>117</v>
      </c>
      <c r="O1087" s="65">
        <v>15760.523854069226</v>
      </c>
      <c r="P1087" s="8">
        <f t="shared" si="65"/>
        <v>1419.8512820512817</v>
      </c>
      <c r="Q1087" s="8">
        <f t="shared" si="66"/>
        <v>0.42638176638176634</v>
      </c>
      <c r="R1087" s="60">
        <v>1.408598228055665</v>
      </c>
    </row>
    <row r="1088" spans="1:18" s="60" customFormat="1" x14ac:dyDescent="0.3">
      <c r="A1088" s="60" t="s">
        <v>379</v>
      </c>
      <c r="B1088" s="61" t="s">
        <v>118</v>
      </c>
      <c r="D1088" s="60" t="s">
        <v>518</v>
      </c>
      <c r="E1088" s="80" t="s">
        <v>124</v>
      </c>
      <c r="F1088" s="60">
        <v>1772</v>
      </c>
      <c r="G1088" s="81" t="s">
        <v>65</v>
      </c>
      <c r="H1088" s="80" t="s">
        <v>516</v>
      </c>
      <c r="I1088" s="60">
        <v>246</v>
      </c>
      <c r="J1088" s="60">
        <f t="shared" si="64"/>
        <v>49150800</v>
      </c>
      <c r="K1088" s="80">
        <f t="shared" si="67"/>
        <v>14760</v>
      </c>
      <c r="L1088" s="60">
        <v>2091</v>
      </c>
      <c r="O1088" s="65">
        <v>46944.808231992516</v>
      </c>
      <c r="P1088" s="8">
        <f t="shared" si="65"/>
        <v>1046.9911764705882</v>
      </c>
      <c r="Q1088" s="8">
        <f t="shared" si="66"/>
        <v>0.31441176470588234</v>
      </c>
      <c r="R1088" s="60">
        <v>1.9102357736595341</v>
      </c>
    </row>
    <row r="1089" spans="1:18" s="60" customFormat="1" x14ac:dyDescent="0.3">
      <c r="A1089" s="60" t="s">
        <v>379</v>
      </c>
      <c r="B1089" s="61" t="s">
        <v>118</v>
      </c>
      <c r="D1089" s="60" t="s">
        <v>518</v>
      </c>
      <c r="E1089" s="80" t="s">
        <v>124</v>
      </c>
      <c r="F1089" s="60">
        <v>1774</v>
      </c>
      <c r="G1089" s="81" t="s">
        <v>65</v>
      </c>
      <c r="H1089" s="80" t="s">
        <v>516</v>
      </c>
      <c r="I1089" s="60">
        <v>246</v>
      </c>
      <c r="J1089" s="60">
        <f t="shared" si="64"/>
        <v>49150800</v>
      </c>
      <c r="K1089" s="80">
        <f t="shared" si="67"/>
        <v>14760</v>
      </c>
      <c r="L1089" s="60">
        <v>1820</v>
      </c>
      <c r="O1089" s="65">
        <v>40860.617399438728</v>
      </c>
      <c r="P1089" s="8">
        <f t="shared" si="65"/>
        <v>1202.8893131868131</v>
      </c>
      <c r="Q1089" s="8">
        <f t="shared" si="66"/>
        <v>0.36122802197802195</v>
      </c>
      <c r="R1089" s="60">
        <v>1.6626633706649221</v>
      </c>
    </row>
    <row r="1090" spans="1:18" s="60" customFormat="1" x14ac:dyDescent="0.3">
      <c r="A1090" s="60" t="s">
        <v>379</v>
      </c>
      <c r="B1090" s="61" t="s">
        <v>118</v>
      </c>
      <c r="D1090" s="80" t="s">
        <v>56</v>
      </c>
      <c r="E1090" s="80" t="s">
        <v>124</v>
      </c>
      <c r="F1090" s="80">
        <v>1774</v>
      </c>
      <c r="G1090" s="81" t="s">
        <v>65</v>
      </c>
      <c r="H1090" s="80" t="s">
        <v>516</v>
      </c>
      <c r="I1090" s="82">
        <v>124</v>
      </c>
      <c r="J1090" s="60">
        <f t="shared" si="64"/>
        <v>24775200</v>
      </c>
      <c r="K1090" s="80">
        <f t="shared" si="67"/>
        <v>7440</v>
      </c>
      <c r="L1090" s="60">
        <v>837</v>
      </c>
      <c r="O1090" s="65">
        <v>18791.393826005613</v>
      </c>
      <c r="P1090" s="8">
        <f t="shared" si="65"/>
        <v>1318.4333333333334</v>
      </c>
      <c r="Q1090" s="8">
        <f t="shared" si="66"/>
        <v>0.3959259259259259</v>
      </c>
      <c r="R1090" s="60">
        <v>1.5169519379061007</v>
      </c>
    </row>
    <row r="1091" spans="1:18" s="60" customFormat="1" x14ac:dyDescent="0.3">
      <c r="A1091" s="60" t="s">
        <v>379</v>
      </c>
      <c r="B1091" s="61" t="s">
        <v>118</v>
      </c>
      <c r="D1091" s="80" t="s">
        <v>60</v>
      </c>
      <c r="E1091" s="80" t="s">
        <v>124</v>
      </c>
      <c r="F1091" s="80">
        <v>1774</v>
      </c>
      <c r="G1091" s="81" t="s">
        <v>65</v>
      </c>
      <c r="H1091" s="80" t="s">
        <v>516</v>
      </c>
      <c r="I1091" s="60">
        <v>130</v>
      </c>
      <c r="J1091" s="60">
        <f t="shared" si="64"/>
        <v>25974000</v>
      </c>
      <c r="K1091" s="80">
        <f t="shared" si="67"/>
        <v>7800</v>
      </c>
      <c r="L1091" s="60">
        <v>915</v>
      </c>
      <c r="O1091" s="65">
        <v>20542.563143124415</v>
      </c>
      <c r="P1091" s="8">
        <f t="shared" si="65"/>
        <v>1264.3991803278689</v>
      </c>
      <c r="Q1091" s="8">
        <f t="shared" si="66"/>
        <v>0.37969945355191259</v>
      </c>
      <c r="R1091" s="60">
        <v>1.5817789437995238</v>
      </c>
    </row>
    <row r="1092" spans="1:18" s="60" customFormat="1" x14ac:dyDescent="0.3">
      <c r="A1092" s="60" t="s">
        <v>379</v>
      </c>
      <c r="B1092" s="61" t="s">
        <v>118</v>
      </c>
      <c r="D1092" s="80" t="s">
        <v>58</v>
      </c>
      <c r="E1092" s="80" t="s">
        <v>124</v>
      </c>
      <c r="F1092" s="80">
        <v>1775</v>
      </c>
      <c r="G1092" s="81" t="s">
        <v>65</v>
      </c>
      <c r="H1092" s="80" t="s">
        <v>516</v>
      </c>
      <c r="I1092" s="82">
        <v>150</v>
      </c>
      <c r="J1092" s="60">
        <f t="shared" si="64"/>
        <v>29970000</v>
      </c>
      <c r="K1092" s="80">
        <f t="shared" si="67"/>
        <v>9000</v>
      </c>
      <c r="L1092" s="60">
        <v>1027</v>
      </c>
      <c r="O1092" s="65">
        <v>23057.06267539757</v>
      </c>
      <c r="P1092" s="8">
        <f t="shared" si="65"/>
        <v>1299.81864654333</v>
      </c>
      <c r="Q1092" s="8">
        <f t="shared" si="66"/>
        <v>0.3903359298928919</v>
      </c>
      <c r="R1092" s="60">
        <v>1.5386761878810524</v>
      </c>
    </row>
    <row r="1093" spans="1:18" s="60" customFormat="1" x14ac:dyDescent="0.3">
      <c r="A1093" s="60" t="s">
        <v>379</v>
      </c>
      <c r="B1093" s="61" t="s">
        <v>118</v>
      </c>
      <c r="D1093" s="80" t="s">
        <v>59</v>
      </c>
      <c r="E1093" s="80" t="s">
        <v>124</v>
      </c>
      <c r="F1093" s="80">
        <v>1775</v>
      </c>
      <c r="G1093" s="81" t="s">
        <v>65</v>
      </c>
      <c r="H1093" s="80" t="s">
        <v>516</v>
      </c>
      <c r="I1093" s="60">
        <v>216</v>
      </c>
      <c r="J1093" s="60">
        <f t="shared" si="64"/>
        <v>43156800</v>
      </c>
      <c r="K1093" s="80">
        <f t="shared" si="67"/>
        <v>12960</v>
      </c>
      <c r="L1093" s="60">
        <v>1522</v>
      </c>
      <c r="O1093" s="65">
        <v>34170.252572497659</v>
      </c>
      <c r="P1093" s="8">
        <f t="shared" si="65"/>
        <v>1262.9932982917214</v>
      </c>
      <c r="Q1093" s="8">
        <f t="shared" si="66"/>
        <v>0.3792772667542707</v>
      </c>
      <c r="R1093" s="60">
        <v>1.5835396772929251</v>
      </c>
    </row>
    <row r="1094" spans="1:18" s="60" customFormat="1" ht="28.8" x14ac:dyDescent="0.3">
      <c r="A1094" s="60" t="s">
        <v>379</v>
      </c>
      <c r="B1094" s="61" t="s">
        <v>118</v>
      </c>
      <c r="D1094" s="80" t="s">
        <v>57</v>
      </c>
      <c r="E1094" s="80" t="s">
        <v>124</v>
      </c>
      <c r="F1094" s="80">
        <v>1775</v>
      </c>
      <c r="G1094" s="81" t="s">
        <v>65</v>
      </c>
      <c r="H1094" s="80" t="s">
        <v>516</v>
      </c>
      <c r="I1094" s="60">
        <v>216</v>
      </c>
      <c r="J1094" s="60">
        <f t="shared" si="64"/>
        <v>43156800</v>
      </c>
      <c r="K1094" s="80">
        <f t="shared" si="67"/>
        <v>12960</v>
      </c>
      <c r="L1094" s="60">
        <v>1447</v>
      </c>
      <c r="O1094" s="65">
        <v>32486.435921421889</v>
      </c>
      <c r="P1094" s="8">
        <f t="shared" si="65"/>
        <v>1328.4559778852799</v>
      </c>
      <c r="Q1094" s="8">
        <f t="shared" si="66"/>
        <v>0.39893572909467867</v>
      </c>
      <c r="R1094" s="60">
        <v>1.5055071701989902</v>
      </c>
    </row>
    <row r="1095" spans="1:18" s="60" customFormat="1" x14ac:dyDescent="0.3">
      <c r="A1095" s="60" t="s">
        <v>379</v>
      </c>
      <c r="B1095" s="61" t="s">
        <v>118</v>
      </c>
      <c r="D1095" s="60" t="s">
        <v>518</v>
      </c>
      <c r="E1095" s="80" t="s">
        <v>124</v>
      </c>
      <c r="F1095" s="60">
        <v>1777</v>
      </c>
      <c r="G1095" s="81" t="s">
        <v>65</v>
      </c>
      <c r="H1095" s="80" t="s">
        <v>516</v>
      </c>
      <c r="I1095" s="60">
        <v>216</v>
      </c>
      <c r="J1095" s="60">
        <f t="shared" si="64"/>
        <v>43156800</v>
      </c>
      <c r="K1095" s="80">
        <f t="shared" si="67"/>
        <v>12960</v>
      </c>
      <c r="L1095" s="60">
        <v>1555</v>
      </c>
      <c r="O1095" s="65">
        <v>34911.131898971005</v>
      </c>
      <c r="P1095" s="8">
        <f t="shared" si="65"/>
        <v>1236.1902250803857</v>
      </c>
      <c r="Q1095" s="8">
        <f t="shared" si="66"/>
        <v>0.37122829581993566</v>
      </c>
      <c r="R1095" s="60">
        <v>1.617873980414257</v>
      </c>
    </row>
    <row r="1096" spans="1:18" s="60" customFormat="1" ht="28.8" x14ac:dyDescent="0.3">
      <c r="A1096" s="60" t="s">
        <v>379</v>
      </c>
      <c r="B1096" s="61" t="s">
        <v>118</v>
      </c>
      <c r="D1096" s="80" t="s">
        <v>57</v>
      </c>
      <c r="E1096" s="80" t="s">
        <v>124</v>
      </c>
      <c r="F1096" s="80">
        <v>1777</v>
      </c>
      <c r="G1096" s="81" t="s">
        <v>65</v>
      </c>
      <c r="H1096" s="80" t="s">
        <v>516</v>
      </c>
      <c r="I1096" s="82">
        <v>216</v>
      </c>
      <c r="J1096" s="60">
        <f t="shared" si="64"/>
        <v>43156800</v>
      </c>
      <c r="K1096" s="80">
        <f t="shared" si="67"/>
        <v>12960</v>
      </c>
      <c r="L1096" s="60">
        <v>1447</v>
      </c>
      <c r="O1096" s="65">
        <v>32486.435921421889</v>
      </c>
      <c r="P1096" s="8">
        <f t="shared" si="65"/>
        <v>1328.4559778852799</v>
      </c>
      <c r="Q1096" s="8">
        <f t="shared" si="66"/>
        <v>0.39893572909467867</v>
      </c>
      <c r="R1096" s="60">
        <v>1.5055071701989902</v>
      </c>
    </row>
    <row r="1097" spans="1:18" s="60" customFormat="1" x14ac:dyDescent="0.3">
      <c r="A1097" s="60" t="s">
        <v>379</v>
      </c>
      <c r="B1097" s="61" t="s">
        <v>118</v>
      </c>
      <c r="D1097" s="80" t="s">
        <v>61</v>
      </c>
      <c r="E1097" s="80" t="s">
        <v>124</v>
      </c>
      <c r="F1097" s="80">
        <v>1778</v>
      </c>
      <c r="G1097" s="81" t="s">
        <v>65</v>
      </c>
      <c r="H1097" s="80" t="s">
        <v>516</v>
      </c>
      <c r="I1097" s="82">
        <v>366</v>
      </c>
      <c r="J1097" s="60">
        <f t="shared" si="64"/>
        <v>73126800</v>
      </c>
      <c r="K1097" s="80">
        <f t="shared" si="67"/>
        <v>21960</v>
      </c>
      <c r="L1097" s="60">
        <v>2013</v>
      </c>
      <c r="O1097" s="65">
        <v>45193.638914873714</v>
      </c>
      <c r="P1097" s="8">
        <f t="shared" si="65"/>
        <v>1618.0772727272727</v>
      </c>
      <c r="Q1097" s="8">
        <f t="shared" si="66"/>
        <v>0.4859090909090909</v>
      </c>
      <c r="R1097" s="60">
        <v>1.2360349123679337</v>
      </c>
    </row>
    <row r="1098" spans="1:18" s="60" customFormat="1" x14ac:dyDescent="0.3">
      <c r="A1098" s="60" t="s">
        <v>379</v>
      </c>
      <c r="B1098" s="61" t="s">
        <v>118</v>
      </c>
      <c r="D1098" s="60" t="s">
        <v>518</v>
      </c>
      <c r="E1098" s="80" t="s">
        <v>124</v>
      </c>
      <c r="F1098" s="60">
        <v>1780</v>
      </c>
      <c r="G1098" s="81" t="s">
        <v>65</v>
      </c>
      <c r="H1098" s="80" t="s">
        <v>516</v>
      </c>
      <c r="I1098" s="60">
        <v>216</v>
      </c>
      <c r="J1098" s="60">
        <f t="shared" si="64"/>
        <v>43156800</v>
      </c>
      <c r="K1098" s="80">
        <f t="shared" si="67"/>
        <v>12960</v>
      </c>
      <c r="L1098" s="60">
        <v>1069</v>
      </c>
      <c r="O1098" s="65">
        <v>24000</v>
      </c>
      <c r="P1098" s="8">
        <f t="shared" si="65"/>
        <v>1798.2</v>
      </c>
      <c r="Q1098" s="8">
        <f t="shared" si="66"/>
        <v>0.54</v>
      </c>
      <c r="R1098" s="60">
        <v>1.1122233344455565</v>
      </c>
    </row>
    <row r="1099" spans="1:18" s="60" customFormat="1" x14ac:dyDescent="0.3">
      <c r="A1099" s="60" t="s">
        <v>379</v>
      </c>
      <c r="B1099" s="61" t="s">
        <v>118</v>
      </c>
      <c r="D1099" s="80" t="s">
        <v>62</v>
      </c>
      <c r="E1099" s="80" t="s">
        <v>124</v>
      </c>
      <c r="F1099" s="80">
        <v>1780</v>
      </c>
      <c r="G1099" s="81" t="s">
        <v>65</v>
      </c>
      <c r="H1099" s="80" t="s">
        <v>516</v>
      </c>
      <c r="I1099" s="60">
        <v>216</v>
      </c>
      <c r="J1099" s="60">
        <f t="shared" si="64"/>
        <v>43156800</v>
      </c>
      <c r="K1099" s="80">
        <f t="shared" si="67"/>
        <v>12960</v>
      </c>
      <c r="L1099" s="60">
        <v>1339</v>
      </c>
      <c r="O1099" s="65">
        <v>30061.739943872781</v>
      </c>
      <c r="P1099" s="8">
        <f t="shared" si="65"/>
        <v>1435.6055265123225</v>
      </c>
      <c r="Q1099" s="8">
        <f t="shared" si="66"/>
        <v>0.43111277072442117</v>
      </c>
      <c r="R1099" s="60">
        <v>1.3931403599837235</v>
      </c>
    </row>
    <row r="1100" spans="1:18" s="60" customFormat="1" x14ac:dyDescent="0.3">
      <c r="A1100" s="60" t="s">
        <v>379</v>
      </c>
      <c r="B1100" s="61" t="s">
        <v>118</v>
      </c>
      <c r="D1100" s="80" t="s">
        <v>55</v>
      </c>
      <c r="E1100" s="80" t="s">
        <v>124</v>
      </c>
      <c r="F1100" s="80">
        <v>1784</v>
      </c>
      <c r="G1100" s="81" t="s">
        <v>65</v>
      </c>
      <c r="H1100" s="80" t="s">
        <v>516</v>
      </c>
      <c r="I1100" s="82">
        <v>216</v>
      </c>
      <c r="J1100" s="60">
        <f t="shared" si="64"/>
        <v>43156800</v>
      </c>
      <c r="K1100" s="80">
        <f t="shared" si="67"/>
        <v>12960</v>
      </c>
      <c r="L1100" s="60">
        <v>1360</v>
      </c>
      <c r="O1100" s="65">
        <v>30533.208606173994</v>
      </c>
      <c r="P1100" s="8">
        <f t="shared" si="65"/>
        <v>1413.4380882352941</v>
      </c>
      <c r="Q1100" s="8">
        <f t="shared" si="66"/>
        <v>0.42445588235294118</v>
      </c>
      <c r="R1100" s="60">
        <v>1.4149894619700254</v>
      </c>
    </row>
    <row r="1101" spans="1:18" s="60" customFormat="1" x14ac:dyDescent="0.3">
      <c r="A1101" s="60" t="s">
        <v>379</v>
      </c>
      <c r="B1101" s="61" t="s">
        <v>118</v>
      </c>
      <c r="D1101" s="80" t="s">
        <v>63</v>
      </c>
      <c r="E1101" s="80" t="s">
        <v>124</v>
      </c>
      <c r="F1101" s="80">
        <v>1787</v>
      </c>
      <c r="G1101" s="81" t="s">
        <v>65</v>
      </c>
      <c r="H1101" s="80" t="s">
        <v>516</v>
      </c>
      <c r="I1101" s="82">
        <v>241</v>
      </c>
      <c r="J1101" s="60">
        <f t="shared" si="64"/>
        <v>48151800</v>
      </c>
      <c r="K1101" s="80">
        <f t="shared" si="67"/>
        <v>14460</v>
      </c>
      <c r="L1101" s="60">
        <v>1831</v>
      </c>
      <c r="O1101" s="65">
        <v>41107.577174929844</v>
      </c>
      <c r="P1101" s="8">
        <f t="shared" si="65"/>
        <v>1171.3606908793008</v>
      </c>
      <c r="Q1101" s="8">
        <f t="shared" si="66"/>
        <v>0.35175996723102126</v>
      </c>
      <c r="R1101" s="60">
        <v>1.7074160124826008</v>
      </c>
    </row>
    <row r="1102" spans="1:18" s="60" customFormat="1" x14ac:dyDescent="0.3">
      <c r="A1102" s="60" t="s">
        <v>379</v>
      </c>
      <c r="B1102" s="61" t="s">
        <v>118</v>
      </c>
      <c r="D1102" s="80" t="s">
        <v>4</v>
      </c>
      <c r="E1102" s="80" t="s">
        <v>124</v>
      </c>
      <c r="F1102" s="80">
        <v>1788</v>
      </c>
      <c r="G1102" s="81" t="s">
        <v>65</v>
      </c>
      <c r="H1102" s="80" t="s">
        <v>516</v>
      </c>
      <c r="I1102" s="82">
        <v>260</v>
      </c>
      <c r="J1102" s="60">
        <f t="shared" si="64"/>
        <v>51948000</v>
      </c>
      <c r="K1102" s="80">
        <f t="shared" si="67"/>
        <v>15600</v>
      </c>
      <c r="L1102" s="60">
        <v>2028</v>
      </c>
      <c r="O1102" s="65">
        <v>45530.402245088873</v>
      </c>
      <c r="P1102" s="8">
        <f t="shared" si="65"/>
        <v>1140.9519230769229</v>
      </c>
      <c r="Q1102" s="8">
        <f t="shared" si="66"/>
        <v>0.34262820512820508</v>
      </c>
      <c r="R1102" s="60">
        <v>1.7529222393581609</v>
      </c>
    </row>
    <row r="1103" spans="1:18" s="60" customFormat="1" x14ac:dyDescent="0.3">
      <c r="A1103" s="60" t="s">
        <v>379</v>
      </c>
      <c r="B1103" s="61" t="s">
        <v>118</v>
      </c>
      <c r="D1103" s="80" t="s">
        <v>64</v>
      </c>
      <c r="E1103" s="80" t="s">
        <v>124</v>
      </c>
      <c r="F1103" s="80">
        <v>1792</v>
      </c>
      <c r="G1103" s="81" t="s">
        <v>65</v>
      </c>
      <c r="H1103" s="80" t="s">
        <v>516</v>
      </c>
      <c r="I1103" s="60">
        <v>240</v>
      </c>
      <c r="J1103" s="60">
        <f t="shared" si="64"/>
        <v>47952000</v>
      </c>
      <c r="K1103" s="80">
        <f t="shared" si="67"/>
        <v>14400</v>
      </c>
      <c r="L1103" s="60">
        <v>1584</v>
      </c>
      <c r="O1103" s="65">
        <v>35562.207670720301</v>
      </c>
      <c r="P1103" s="8">
        <f t="shared" si="65"/>
        <v>1348.3977272727273</v>
      </c>
      <c r="Q1103" s="8">
        <f t="shared" si="66"/>
        <v>0.40492424242424241</v>
      </c>
      <c r="R1103" s="60">
        <v>1.4832418948415207</v>
      </c>
    </row>
    <row r="1104" spans="1:18" s="60" customFormat="1" x14ac:dyDescent="0.3">
      <c r="A1104" s="60" t="s">
        <v>379</v>
      </c>
      <c r="B1104" s="61" t="s">
        <v>118</v>
      </c>
      <c r="D1104" s="80" t="s">
        <v>4</v>
      </c>
      <c r="E1104" s="80" t="s">
        <v>124</v>
      </c>
      <c r="F1104" s="80">
        <v>1793</v>
      </c>
      <c r="G1104" s="81" t="s">
        <v>65</v>
      </c>
      <c r="H1104" s="80" t="s">
        <v>516</v>
      </c>
      <c r="I1104" s="60">
        <v>266</v>
      </c>
      <c r="J1104" s="60">
        <f t="shared" si="64"/>
        <v>53146800</v>
      </c>
      <c r="K1104" s="80">
        <f t="shared" si="67"/>
        <v>15960</v>
      </c>
      <c r="L1104" s="60">
        <v>1755</v>
      </c>
      <c r="O1104" s="65">
        <v>39401.309635173056</v>
      </c>
      <c r="P1104" s="8">
        <f t="shared" si="65"/>
        <v>1348.8587179487181</v>
      </c>
      <c r="Q1104" s="8">
        <f t="shared" si="66"/>
        <v>0.40506267806267809</v>
      </c>
      <c r="R1104" s="60">
        <v>1.4827349769006997</v>
      </c>
    </row>
    <row r="1105" spans="1:18" s="60" customFormat="1" ht="28.8" x14ac:dyDescent="0.3">
      <c r="A1105" s="60" t="s">
        <v>379</v>
      </c>
      <c r="B1105" s="61" t="s">
        <v>118</v>
      </c>
      <c r="D1105" s="80" t="s">
        <v>52</v>
      </c>
      <c r="E1105" s="80" t="s">
        <v>124</v>
      </c>
      <c r="F1105" s="80">
        <v>1742</v>
      </c>
      <c r="G1105" s="81" t="s">
        <v>51</v>
      </c>
      <c r="H1105" s="80" t="s">
        <v>516</v>
      </c>
      <c r="I1105" s="82">
        <v>150</v>
      </c>
      <c r="J1105" s="60">
        <f t="shared" si="64"/>
        <v>29970000</v>
      </c>
      <c r="K1105" s="80">
        <f t="shared" si="67"/>
        <v>9000</v>
      </c>
      <c r="L1105" s="60">
        <v>120</v>
      </c>
      <c r="O1105" s="65">
        <v>16164.63985032741</v>
      </c>
      <c r="P1105" s="8">
        <f t="shared" si="65"/>
        <v>1854.0468749999998</v>
      </c>
      <c r="Q1105" s="8">
        <f t="shared" si="66"/>
        <v>0.55677083333333333</v>
      </c>
      <c r="R1105" s="60">
        <v>1.0787213780665605</v>
      </c>
    </row>
    <row r="1106" spans="1:18" s="60" customFormat="1" ht="28.8" x14ac:dyDescent="0.3">
      <c r="A1106" s="60" t="s">
        <v>379</v>
      </c>
      <c r="B1106" s="61" t="s">
        <v>118</v>
      </c>
      <c r="D1106" s="83" t="s">
        <v>52</v>
      </c>
      <c r="E1106" s="80" t="s">
        <v>124</v>
      </c>
      <c r="F1106" s="83">
        <v>1743</v>
      </c>
      <c r="G1106" s="81" t="s">
        <v>51</v>
      </c>
      <c r="H1106" s="60" t="s">
        <v>516</v>
      </c>
      <c r="I1106" s="60">
        <v>190</v>
      </c>
      <c r="J1106" s="60">
        <f t="shared" si="64"/>
        <v>37962000</v>
      </c>
      <c r="K1106" s="80">
        <f t="shared" si="67"/>
        <v>11400</v>
      </c>
      <c r="L1106" s="60">
        <v>85</v>
      </c>
      <c r="O1106" s="65">
        <v>11449.953227315247</v>
      </c>
      <c r="P1106" s="8">
        <f t="shared" si="65"/>
        <v>3315.4720588235296</v>
      </c>
      <c r="Q1106" s="8">
        <f t="shared" si="66"/>
        <v>0.99563725490196087</v>
      </c>
      <c r="R1106" s="60">
        <v>0.60323234957669492</v>
      </c>
    </row>
    <row r="1107" spans="1:18" s="60" customFormat="1" x14ac:dyDescent="0.3">
      <c r="A1107" s="60" t="s">
        <v>379</v>
      </c>
      <c r="B1107" s="61" t="s">
        <v>118</v>
      </c>
      <c r="D1107" s="83" t="s">
        <v>503</v>
      </c>
      <c r="E1107" s="80" t="s">
        <v>124</v>
      </c>
      <c r="F1107" s="83">
        <v>1752</v>
      </c>
      <c r="G1107" s="81" t="s">
        <v>51</v>
      </c>
      <c r="H1107" s="60" t="s">
        <v>516</v>
      </c>
      <c r="I1107" s="60">
        <v>251</v>
      </c>
      <c r="J1107" s="60">
        <f t="shared" si="64"/>
        <v>50149800</v>
      </c>
      <c r="K1107" s="80">
        <f t="shared" si="67"/>
        <v>15060</v>
      </c>
      <c r="L1107" s="60">
        <v>117</v>
      </c>
      <c r="O1107" s="65">
        <v>15760.523854069226</v>
      </c>
      <c r="P1107" s="8">
        <f t="shared" si="65"/>
        <v>3181.9881410256403</v>
      </c>
      <c r="Q1107" s="8">
        <f t="shared" si="66"/>
        <v>0.95555199430199411</v>
      </c>
      <c r="R1107" s="60">
        <v>0.62853785474993829</v>
      </c>
    </row>
    <row r="1108" spans="1:18" s="60" customFormat="1" ht="28.8" x14ac:dyDescent="0.3">
      <c r="A1108" s="60" t="s">
        <v>379</v>
      </c>
      <c r="B1108" s="61" t="s">
        <v>118</v>
      </c>
      <c r="D1108" s="80" t="s">
        <v>15</v>
      </c>
      <c r="E1108" s="80" t="s">
        <v>124</v>
      </c>
      <c r="F1108" s="80">
        <v>1753</v>
      </c>
      <c r="G1108" s="81" t="s">
        <v>51</v>
      </c>
      <c r="H1108" s="80" t="s">
        <v>516</v>
      </c>
      <c r="I1108" s="60">
        <v>245</v>
      </c>
      <c r="J1108" s="60">
        <f t="shared" si="64"/>
        <v>48951000</v>
      </c>
      <c r="K1108" s="80">
        <f t="shared" si="67"/>
        <v>14700</v>
      </c>
      <c r="L1108" s="60">
        <v>122</v>
      </c>
      <c r="O1108" s="65">
        <v>16434.050514499533</v>
      </c>
      <c r="P1108" s="8">
        <f t="shared" si="65"/>
        <v>2978.6326844262294</v>
      </c>
      <c r="Q1108" s="8">
        <f t="shared" si="66"/>
        <v>0.89448428961748627</v>
      </c>
      <c r="R1108" s="60">
        <v>0.67144902104143045</v>
      </c>
    </row>
    <row r="1109" spans="1:18" s="60" customFormat="1" ht="28.8" x14ac:dyDescent="0.3">
      <c r="A1109" s="60" t="s">
        <v>379</v>
      </c>
      <c r="B1109" s="61" t="s">
        <v>118</v>
      </c>
      <c r="D1109" s="80" t="s">
        <v>11</v>
      </c>
      <c r="E1109" s="80" t="s">
        <v>124</v>
      </c>
      <c r="F1109" s="80">
        <v>1754</v>
      </c>
      <c r="G1109" s="81" t="s">
        <v>51</v>
      </c>
      <c r="H1109" s="80" t="s">
        <v>516</v>
      </c>
      <c r="I1109" s="82">
        <v>250</v>
      </c>
      <c r="J1109" s="60">
        <f t="shared" si="64"/>
        <v>49950000</v>
      </c>
      <c r="K1109" s="80">
        <f t="shared" si="67"/>
        <v>15000</v>
      </c>
      <c r="L1109" s="60">
        <v>86</v>
      </c>
      <c r="O1109" s="65">
        <v>11584.65855940131</v>
      </c>
      <c r="P1109" s="8">
        <f t="shared" si="65"/>
        <v>4311.7369186046508</v>
      </c>
      <c r="Q1109" s="8">
        <f t="shared" si="66"/>
        <v>1.2948158914728682</v>
      </c>
      <c r="R1109" s="60">
        <v>0.46385019256862103</v>
      </c>
    </row>
    <row r="1110" spans="1:18" s="60" customFormat="1" ht="28.8" x14ac:dyDescent="0.3">
      <c r="A1110" s="60" t="s">
        <v>379</v>
      </c>
      <c r="B1110" s="61" t="s">
        <v>118</v>
      </c>
      <c r="D1110" s="80" t="s">
        <v>15</v>
      </c>
      <c r="E1110" s="80" t="s">
        <v>124</v>
      </c>
      <c r="F1110" s="80">
        <v>1755</v>
      </c>
      <c r="G1110" s="81" t="s">
        <v>51</v>
      </c>
      <c r="H1110" s="80" t="s">
        <v>516</v>
      </c>
      <c r="I1110" s="60">
        <v>250</v>
      </c>
      <c r="J1110" s="60">
        <f t="shared" si="64"/>
        <v>49950000</v>
      </c>
      <c r="K1110" s="80">
        <f t="shared" si="67"/>
        <v>15000</v>
      </c>
      <c r="L1110" s="60">
        <v>87</v>
      </c>
      <c r="O1110" s="65">
        <v>11719.363891487372</v>
      </c>
      <c r="P1110" s="8">
        <f t="shared" si="65"/>
        <v>4262.1767241379312</v>
      </c>
      <c r="Q1110" s="8">
        <f t="shared" si="66"/>
        <v>1.2799329501915708</v>
      </c>
      <c r="R1110" s="60">
        <v>0.46924379945895384</v>
      </c>
    </row>
    <row r="1111" spans="1:18" s="60" customFormat="1" x14ac:dyDescent="0.3">
      <c r="A1111" s="60" t="s">
        <v>379</v>
      </c>
      <c r="B1111" s="61" t="s">
        <v>118</v>
      </c>
      <c r="D1111" s="80" t="s">
        <v>1</v>
      </c>
      <c r="E1111" s="80" t="s">
        <v>124</v>
      </c>
      <c r="F1111" s="80">
        <v>1757</v>
      </c>
      <c r="G1111" s="81" t="s">
        <v>51</v>
      </c>
      <c r="H1111" s="80" t="s">
        <v>516</v>
      </c>
      <c r="I1111" s="60">
        <v>227</v>
      </c>
      <c r="J1111" s="60">
        <f t="shared" si="64"/>
        <v>45354600</v>
      </c>
      <c r="K1111" s="80">
        <f t="shared" si="67"/>
        <v>13620</v>
      </c>
      <c r="L1111" s="60">
        <v>72</v>
      </c>
      <c r="O1111" s="65">
        <v>9698.7839101964455</v>
      </c>
      <c r="P1111" s="8">
        <f t="shared" si="65"/>
        <v>4676.3182291666662</v>
      </c>
      <c r="Q1111" s="8">
        <f t="shared" si="66"/>
        <v>1.4042997685185186</v>
      </c>
      <c r="R1111" s="60">
        <v>0.42768688998233678</v>
      </c>
    </row>
    <row r="1112" spans="1:18" s="60" customFormat="1" x14ac:dyDescent="0.3">
      <c r="A1112" s="60" t="s">
        <v>379</v>
      </c>
      <c r="B1112" s="61" t="s">
        <v>118</v>
      </c>
      <c r="D1112" s="80" t="s">
        <v>53</v>
      </c>
      <c r="E1112" s="80" t="s">
        <v>124</v>
      </c>
      <c r="F1112" s="80">
        <v>1757</v>
      </c>
      <c r="G1112" s="81" t="s">
        <v>51</v>
      </c>
      <c r="H1112" s="80" t="s">
        <v>516</v>
      </c>
      <c r="I1112" s="82">
        <v>250</v>
      </c>
      <c r="J1112" s="60">
        <f t="shared" si="64"/>
        <v>49950000</v>
      </c>
      <c r="K1112" s="80">
        <f t="shared" si="67"/>
        <v>15000</v>
      </c>
      <c r="L1112" s="60">
        <v>69</v>
      </c>
      <c r="O1112" s="65">
        <v>9294.6679139382613</v>
      </c>
      <c r="P1112" s="8">
        <f t="shared" si="65"/>
        <v>5374.0489130434771</v>
      </c>
      <c r="Q1112" s="8">
        <f t="shared" si="66"/>
        <v>1.6138285024154586</v>
      </c>
      <c r="R1112" s="60">
        <v>0.37215887543296339</v>
      </c>
    </row>
    <row r="1113" spans="1:18" s="60" customFormat="1" x14ac:dyDescent="0.3">
      <c r="A1113" s="60" t="s">
        <v>379</v>
      </c>
      <c r="B1113" s="61" t="s">
        <v>118</v>
      </c>
      <c r="D1113" s="80" t="s">
        <v>54</v>
      </c>
      <c r="E1113" s="80" t="s">
        <v>124</v>
      </c>
      <c r="F1113" s="80">
        <v>1757</v>
      </c>
      <c r="G1113" s="81" t="s">
        <v>51</v>
      </c>
      <c r="H1113" s="80" t="s">
        <v>516</v>
      </c>
      <c r="I1113" s="60">
        <v>240</v>
      </c>
      <c r="J1113" s="60">
        <f t="shared" si="64"/>
        <v>47952000</v>
      </c>
      <c r="K1113" s="80">
        <f t="shared" si="67"/>
        <v>14400</v>
      </c>
      <c r="L1113" s="60">
        <v>69</v>
      </c>
      <c r="O1113" s="65">
        <v>9294.6679139382613</v>
      </c>
      <c r="P1113" s="8">
        <f t="shared" si="65"/>
        <v>5159.0869565217381</v>
      </c>
      <c r="Q1113" s="8">
        <f t="shared" si="66"/>
        <v>1.5492753623188404</v>
      </c>
      <c r="R1113" s="60">
        <v>0.38766549524267019</v>
      </c>
    </row>
    <row r="1114" spans="1:18" s="60" customFormat="1" x14ac:dyDescent="0.3">
      <c r="A1114" s="60" t="s">
        <v>379</v>
      </c>
      <c r="B1114" s="61" t="s">
        <v>118</v>
      </c>
      <c r="D1114" s="83" t="s">
        <v>54</v>
      </c>
      <c r="E1114" s="80" t="s">
        <v>124</v>
      </c>
      <c r="F1114" s="83">
        <v>1763</v>
      </c>
      <c r="G1114" s="81" t="s">
        <v>51</v>
      </c>
      <c r="H1114" s="80" t="s">
        <v>516</v>
      </c>
      <c r="I1114" s="60">
        <v>288</v>
      </c>
      <c r="J1114" s="60">
        <f t="shared" si="64"/>
        <v>57542400</v>
      </c>
      <c r="K1114" s="80">
        <f t="shared" si="67"/>
        <v>17280</v>
      </c>
      <c r="L1114" s="60">
        <v>108</v>
      </c>
      <c r="O1114" s="65">
        <v>14548.175865294668</v>
      </c>
      <c r="P1114" s="8">
        <f t="shared" si="65"/>
        <v>3955.2999999999997</v>
      </c>
      <c r="Q1114" s="8">
        <f t="shared" si="66"/>
        <v>1.1877777777777778</v>
      </c>
      <c r="R1114" s="60">
        <v>0.50565064596870024</v>
      </c>
    </row>
    <row r="1115" spans="1:18" s="60" customFormat="1" ht="28.8" x14ac:dyDescent="0.3">
      <c r="A1115" s="60" t="s">
        <v>379</v>
      </c>
      <c r="B1115" s="61" t="s">
        <v>118</v>
      </c>
      <c r="D1115" s="80" t="s">
        <v>11</v>
      </c>
      <c r="E1115" s="80" t="s">
        <v>124</v>
      </c>
      <c r="F1115" s="80">
        <v>1765</v>
      </c>
      <c r="G1115" s="81" t="s">
        <v>51</v>
      </c>
      <c r="H1115" s="80" t="s">
        <v>516</v>
      </c>
      <c r="I1115" s="82">
        <v>294</v>
      </c>
      <c r="J1115" s="60">
        <f t="shared" si="64"/>
        <v>58741200</v>
      </c>
      <c r="K1115" s="80">
        <f t="shared" si="67"/>
        <v>17640</v>
      </c>
      <c r="L1115" s="60">
        <v>150</v>
      </c>
      <c r="O1115" s="65">
        <v>20205.799812909263</v>
      </c>
      <c r="P1115" s="8">
        <f t="shared" si="65"/>
        <v>2907.1454999999996</v>
      </c>
      <c r="Q1115" s="8">
        <f t="shared" si="66"/>
        <v>0.87301666666666655</v>
      </c>
      <c r="R1115" s="60">
        <v>0.68796006254244935</v>
      </c>
    </row>
    <row r="1116" spans="1:18" s="60" customFormat="1" x14ac:dyDescent="0.3">
      <c r="A1116" s="60" t="s">
        <v>379</v>
      </c>
      <c r="B1116" s="61" t="s">
        <v>118</v>
      </c>
      <c r="D1116" s="80" t="s">
        <v>55</v>
      </c>
      <c r="E1116" s="80" t="s">
        <v>124</v>
      </c>
      <c r="F1116" s="80">
        <v>1767</v>
      </c>
      <c r="G1116" s="81" t="s">
        <v>51</v>
      </c>
      <c r="H1116" s="80" t="s">
        <v>516</v>
      </c>
      <c r="I1116" s="82">
        <v>277</v>
      </c>
      <c r="J1116" s="60">
        <f t="shared" si="64"/>
        <v>55344600</v>
      </c>
      <c r="K1116" s="80">
        <f t="shared" si="67"/>
        <v>16620</v>
      </c>
      <c r="L1116" s="60">
        <v>145</v>
      </c>
      <c r="O1116" s="65">
        <v>19532.273152478956</v>
      </c>
      <c r="P1116" s="8">
        <f t="shared" si="65"/>
        <v>2833.4950862068958</v>
      </c>
      <c r="Q1116" s="8">
        <f t="shared" si="66"/>
        <v>0.85089942528735618</v>
      </c>
      <c r="R1116" s="60">
        <v>0.70584205694788493</v>
      </c>
    </row>
    <row r="1117" spans="1:18" s="60" customFormat="1" x14ac:dyDescent="0.3">
      <c r="A1117" s="60" t="s">
        <v>379</v>
      </c>
      <c r="B1117" s="61" t="s">
        <v>118</v>
      </c>
      <c r="D1117" s="80" t="s">
        <v>54</v>
      </c>
      <c r="E1117" s="80" t="s">
        <v>124</v>
      </c>
      <c r="F1117" s="80">
        <v>1767</v>
      </c>
      <c r="G1117" s="81" t="s">
        <v>51</v>
      </c>
      <c r="H1117" s="80" t="s">
        <v>516</v>
      </c>
      <c r="I1117" s="60">
        <v>280</v>
      </c>
      <c r="J1117" s="60">
        <f t="shared" si="64"/>
        <v>55944000</v>
      </c>
      <c r="K1117" s="80">
        <f t="shared" si="67"/>
        <v>16800</v>
      </c>
      <c r="L1117" s="60">
        <v>113</v>
      </c>
      <c r="O1117" s="65">
        <v>15221.702525724977</v>
      </c>
      <c r="P1117" s="8">
        <f t="shared" si="65"/>
        <v>3675.2787610619466</v>
      </c>
      <c r="Q1117" s="8">
        <f t="shared" si="66"/>
        <v>1.1036873156342182</v>
      </c>
      <c r="R1117" s="60">
        <v>0.54417640947107748</v>
      </c>
    </row>
    <row r="1118" spans="1:18" s="60" customFormat="1" x14ac:dyDescent="0.3">
      <c r="A1118" s="60" t="s">
        <v>379</v>
      </c>
      <c r="B1118" s="61" t="s">
        <v>118</v>
      </c>
      <c r="D1118" s="80" t="s">
        <v>56</v>
      </c>
      <c r="E1118" s="80" t="s">
        <v>124</v>
      </c>
      <c r="F1118" s="80">
        <v>1769</v>
      </c>
      <c r="G1118" s="81" t="s">
        <v>51</v>
      </c>
      <c r="H1118" s="80" t="s">
        <v>516</v>
      </c>
      <c r="I1118" s="82">
        <v>64</v>
      </c>
      <c r="J1118" s="60">
        <f t="shared" si="64"/>
        <v>12787200</v>
      </c>
      <c r="K1118" s="80">
        <f t="shared" si="67"/>
        <v>3840</v>
      </c>
      <c r="L1118" s="60">
        <v>31</v>
      </c>
      <c r="O1118" s="65">
        <v>4175.865294667914</v>
      </c>
      <c r="P1118" s="8">
        <f t="shared" si="65"/>
        <v>3062.1677419354837</v>
      </c>
      <c r="Q1118" s="8">
        <f t="shared" si="66"/>
        <v>0.91956989247311827</v>
      </c>
      <c r="R1118" s="60">
        <v>0.65313208437623782</v>
      </c>
    </row>
    <row r="1119" spans="1:18" s="60" customFormat="1" x14ac:dyDescent="0.3">
      <c r="A1119" s="60" t="s">
        <v>379</v>
      </c>
      <c r="B1119" s="61" t="s">
        <v>118</v>
      </c>
      <c r="D1119" s="60" t="s">
        <v>518</v>
      </c>
      <c r="E1119" s="80" t="s">
        <v>124</v>
      </c>
      <c r="F1119" s="60">
        <v>1772</v>
      </c>
      <c r="G1119" s="81" t="s">
        <v>51</v>
      </c>
      <c r="H1119" s="80" t="s">
        <v>516</v>
      </c>
      <c r="I1119" s="60">
        <v>311</v>
      </c>
      <c r="J1119" s="60">
        <f t="shared" si="64"/>
        <v>62137800</v>
      </c>
      <c r="K1119" s="80">
        <f t="shared" si="67"/>
        <v>18660</v>
      </c>
      <c r="L1119" s="60">
        <v>1226</v>
      </c>
      <c r="O1119" s="65">
        <v>27524.789522918618</v>
      </c>
      <c r="P1119" s="8">
        <f t="shared" si="65"/>
        <v>2257.5213499184338</v>
      </c>
      <c r="Q1119" s="8">
        <f t="shared" si="66"/>
        <v>0.67793433931484492</v>
      </c>
      <c r="R1119" s="60">
        <v>0.8859273911505916</v>
      </c>
    </row>
    <row r="1120" spans="1:18" s="60" customFormat="1" x14ac:dyDescent="0.3">
      <c r="A1120" s="60" t="s">
        <v>379</v>
      </c>
      <c r="B1120" s="61" t="s">
        <v>118</v>
      </c>
      <c r="D1120" s="60" t="s">
        <v>518</v>
      </c>
      <c r="E1120" s="80" t="s">
        <v>124</v>
      </c>
      <c r="F1120" s="60">
        <v>1774</v>
      </c>
      <c r="G1120" s="81" t="s">
        <v>51</v>
      </c>
      <c r="H1120" s="80" t="s">
        <v>516</v>
      </c>
      <c r="I1120" s="60">
        <v>311</v>
      </c>
      <c r="J1120" s="60">
        <f t="shared" si="64"/>
        <v>62137800</v>
      </c>
      <c r="K1120" s="80">
        <f t="shared" si="67"/>
        <v>18660</v>
      </c>
      <c r="L1120" s="60">
        <v>932</v>
      </c>
      <c r="O1120" s="65">
        <v>20924.228250701592</v>
      </c>
      <c r="P1120" s="8">
        <f t="shared" si="65"/>
        <v>2969.6579130901287</v>
      </c>
      <c r="Q1120" s="8">
        <f t="shared" si="66"/>
        <v>0.89178916309012868</v>
      </c>
      <c r="R1120" s="60">
        <v>0.67347824514873689</v>
      </c>
    </row>
    <row r="1121" spans="1:18" s="60" customFormat="1" x14ac:dyDescent="0.3">
      <c r="A1121" s="60" t="s">
        <v>379</v>
      </c>
      <c r="B1121" s="61" t="s">
        <v>118</v>
      </c>
      <c r="D1121" s="80" t="s">
        <v>56</v>
      </c>
      <c r="E1121" s="80" t="s">
        <v>124</v>
      </c>
      <c r="F1121" s="80">
        <v>1774</v>
      </c>
      <c r="G1121" s="81" t="s">
        <v>51</v>
      </c>
      <c r="H1121" s="80" t="s">
        <v>516</v>
      </c>
      <c r="I1121" s="82">
        <v>163</v>
      </c>
      <c r="J1121" s="60">
        <f t="shared" si="64"/>
        <v>32567400</v>
      </c>
      <c r="K1121" s="80">
        <f t="shared" si="67"/>
        <v>9780</v>
      </c>
      <c r="L1121" s="60">
        <v>537</v>
      </c>
      <c r="O1121" s="65">
        <v>12056.127221702525</v>
      </c>
      <c r="P1121" s="8">
        <f t="shared" si="65"/>
        <v>2701.3152234636873</v>
      </c>
      <c r="Q1121" s="8">
        <f t="shared" si="66"/>
        <v>0.81120577281191808</v>
      </c>
      <c r="R1121" s="60">
        <v>0.74038008693985546</v>
      </c>
    </row>
    <row r="1122" spans="1:18" s="60" customFormat="1" x14ac:dyDescent="0.3">
      <c r="A1122" s="60" t="s">
        <v>379</v>
      </c>
      <c r="B1122" s="61" t="s">
        <v>118</v>
      </c>
      <c r="D1122" s="80" t="s">
        <v>60</v>
      </c>
      <c r="E1122" s="80" t="s">
        <v>124</v>
      </c>
      <c r="F1122" s="80">
        <v>1774</v>
      </c>
      <c r="G1122" s="81" t="s">
        <v>51</v>
      </c>
      <c r="H1122" s="80" t="s">
        <v>516</v>
      </c>
      <c r="I1122" s="60">
        <v>160</v>
      </c>
      <c r="J1122" s="60">
        <f t="shared" si="64"/>
        <v>31968000</v>
      </c>
      <c r="K1122" s="80">
        <f t="shared" si="67"/>
        <v>9600</v>
      </c>
      <c r="L1122" s="60">
        <v>528</v>
      </c>
      <c r="O1122" s="65">
        <v>11854.069223573433</v>
      </c>
      <c r="P1122" s="8">
        <f t="shared" si="65"/>
        <v>2696.7954545454545</v>
      </c>
      <c r="Q1122" s="8">
        <f t="shared" si="66"/>
        <v>0.80984848484848482</v>
      </c>
      <c r="R1122" s="60">
        <v>0.74162094742076035</v>
      </c>
    </row>
    <row r="1123" spans="1:18" s="60" customFormat="1" x14ac:dyDescent="0.3">
      <c r="A1123" s="60" t="s">
        <v>379</v>
      </c>
      <c r="B1123" s="61" t="s">
        <v>118</v>
      </c>
      <c r="D1123" s="80" t="s">
        <v>60</v>
      </c>
      <c r="E1123" s="80" t="s">
        <v>124</v>
      </c>
      <c r="F1123" s="80">
        <v>1774</v>
      </c>
      <c r="G1123" s="81" t="s">
        <v>51</v>
      </c>
      <c r="H1123" s="80" t="s">
        <v>516</v>
      </c>
      <c r="I1123" s="60">
        <v>160</v>
      </c>
      <c r="J1123" s="60">
        <f t="shared" si="64"/>
        <v>31968000</v>
      </c>
      <c r="K1123" s="80">
        <f t="shared" si="67"/>
        <v>9600</v>
      </c>
      <c r="L1123" s="60">
        <v>528</v>
      </c>
      <c r="O1123" s="65">
        <v>11854.069223573433</v>
      </c>
      <c r="P1123" s="8">
        <f t="shared" si="65"/>
        <v>2696.7954545454545</v>
      </c>
      <c r="Q1123" s="8">
        <f t="shared" si="66"/>
        <v>0.80984848484848482</v>
      </c>
      <c r="R1123" s="60">
        <v>0.74162094742076035</v>
      </c>
    </row>
    <row r="1124" spans="1:18" s="60" customFormat="1" x14ac:dyDescent="0.3">
      <c r="A1124" s="60" t="s">
        <v>379</v>
      </c>
      <c r="B1124" s="61" t="s">
        <v>118</v>
      </c>
      <c r="D1124" s="80" t="s">
        <v>58</v>
      </c>
      <c r="E1124" s="80" t="s">
        <v>124</v>
      </c>
      <c r="F1124" s="80">
        <v>1775</v>
      </c>
      <c r="G1124" s="81" t="s">
        <v>51</v>
      </c>
      <c r="H1124" s="80" t="s">
        <v>516</v>
      </c>
      <c r="I1124" s="82">
        <v>201</v>
      </c>
      <c r="J1124" s="60">
        <f t="shared" si="64"/>
        <v>40159800</v>
      </c>
      <c r="K1124" s="80">
        <f t="shared" si="67"/>
        <v>12060</v>
      </c>
      <c r="L1124" s="60">
        <v>548</v>
      </c>
      <c r="O1124" s="65">
        <v>12303.086997193639</v>
      </c>
      <c r="P1124" s="8">
        <f t="shared" si="65"/>
        <v>3264.2051551094892</v>
      </c>
      <c r="Q1124" s="8">
        <f t="shared" si="66"/>
        <v>0.98024178832116793</v>
      </c>
      <c r="R1124" s="60">
        <v>0.61270658704443937</v>
      </c>
    </row>
    <row r="1125" spans="1:18" s="60" customFormat="1" x14ac:dyDescent="0.3">
      <c r="A1125" s="60" t="s">
        <v>379</v>
      </c>
      <c r="B1125" s="61" t="s">
        <v>118</v>
      </c>
      <c r="D1125" s="80" t="s">
        <v>59</v>
      </c>
      <c r="E1125" s="80" t="s">
        <v>124</v>
      </c>
      <c r="F1125" s="80">
        <v>1775</v>
      </c>
      <c r="G1125" s="81" t="s">
        <v>51</v>
      </c>
      <c r="H1125" s="80" t="s">
        <v>516</v>
      </c>
      <c r="I1125" s="60">
        <v>290.5</v>
      </c>
      <c r="J1125" s="60">
        <f t="shared" si="64"/>
        <v>58041900</v>
      </c>
      <c r="K1125" s="80">
        <f t="shared" si="67"/>
        <v>17430</v>
      </c>
      <c r="L1125" s="60">
        <v>832</v>
      </c>
      <c r="O1125" s="65">
        <v>18679.139382600562</v>
      </c>
      <c r="P1125" s="8">
        <f t="shared" si="65"/>
        <v>3107.3112530048074</v>
      </c>
      <c r="Q1125" s="8">
        <f t="shared" si="66"/>
        <v>0.93312650240384609</v>
      </c>
      <c r="R1125" s="60">
        <v>0.64364327779071884</v>
      </c>
    </row>
    <row r="1126" spans="1:18" s="60" customFormat="1" ht="28.8" x14ac:dyDescent="0.3">
      <c r="A1126" s="60" t="s">
        <v>379</v>
      </c>
      <c r="B1126" s="61" t="s">
        <v>118</v>
      </c>
      <c r="D1126" s="80" t="s">
        <v>57</v>
      </c>
      <c r="E1126" s="80" t="s">
        <v>124</v>
      </c>
      <c r="F1126" s="80">
        <v>1775</v>
      </c>
      <c r="G1126" s="81" t="s">
        <v>51</v>
      </c>
      <c r="H1126" s="80" t="s">
        <v>516</v>
      </c>
      <c r="I1126" s="60">
        <v>293</v>
      </c>
      <c r="J1126" s="60">
        <f t="shared" si="64"/>
        <v>58541400</v>
      </c>
      <c r="K1126" s="80">
        <f t="shared" si="67"/>
        <v>17580</v>
      </c>
      <c r="L1126" s="60">
        <v>759</v>
      </c>
      <c r="O1126" s="65">
        <v>17040.224508886811</v>
      </c>
      <c r="P1126" s="8">
        <f t="shared" si="65"/>
        <v>3435.4829051383399</v>
      </c>
      <c r="Q1126" s="8">
        <f t="shared" si="66"/>
        <v>1.0316765480895915</v>
      </c>
      <c r="R1126" s="60">
        <v>0.58215978807772994</v>
      </c>
    </row>
    <row r="1127" spans="1:18" s="60" customFormat="1" x14ac:dyDescent="0.3">
      <c r="A1127" s="60" t="s">
        <v>379</v>
      </c>
      <c r="B1127" s="61" t="s">
        <v>118</v>
      </c>
      <c r="D1127" s="60" t="s">
        <v>518</v>
      </c>
      <c r="E1127" s="80" t="s">
        <v>124</v>
      </c>
      <c r="F1127" s="60">
        <v>1777</v>
      </c>
      <c r="G1127" s="81" t="s">
        <v>51</v>
      </c>
      <c r="H1127" s="80" t="s">
        <v>516</v>
      </c>
      <c r="I1127" s="60">
        <v>281</v>
      </c>
      <c r="J1127" s="60">
        <f t="shared" si="64"/>
        <v>56143800</v>
      </c>
      <c r="K1127" s="80">
        <f t="shared" si="67"/>
        <v>16860</v>
      </c>
      <c r="L1127" s="60">
        <v>723</v>
      </c>
      <c r="O1127" s="65">
        <v>16231.992516370441</v>
      </c>
      <c r="P1127" s="8">
        <f t="shared" si="65"/>
        <v>3458.8359958506221</v>
      </c>
      <c r="Q1127" s="8">
        <f t="shared" si="66"/>
        <v>1.0386894882434301</v>
      </c>
      <c r="R1127" s="60">
        <v>0.57822920843870351</v>
      </c>
    </row>
    <row r="1128" spans="1:18" s="60" customFormat="1" ht="28.8" x14ac:dyDescent="0.3">
      <c r="A1128" s="60" t="s">
        <v>379</v>
      </c>
      <c r="B1128" s="61" t="s">
        <v>118</v>
      </c>
      <c r="D1128" s="80" t="s">
        <v>57</v>
      </c>
      <c r="E1128" s="80" t="s">
        <v>124</v>
      </c>
      <c r="F1128" s="80">
        <v>1777</v>
      </c>
      <c r="G1128" s="81" t="s">
        <v>51</v>
      </c>
      <c r="H1128" s="80" t="s">
        <v>516</v>
      </c>
      <c r="I1128" s="82">
        <v>293</v>
      </c>
      <c r="J1128" s="60">
        <f t="shared" si="64"/>
        <v>58541400</v>
      </c>
      <c r="K1128" s="80">
        <f t="shared" si="67"/>
        <v>17580</v>
      </c>
      <c r="L1128" s="60">
        <v>759</v>
      </c>
      <c r="O1128" s="65">
        <v>17040.224508886811</v>
      </c>
      <c r="P1128" s="8">
        <f t="shared" si="65"/>
        <v>3435.4829051383399</v>
      </c>
      <c r="Q1128" s="8">
        <f t="shared" si="66"/>
        <v>1.0316765480895915</v>
      </c>
      <c r="R1128" s="60">
        <v>0.58215978807772994</v>
      </c>
    </row>
    <row r="1129" spans="1:18" s="60" customFormat="1" x14ac:dyDescent="0.3">
      <c r="A1129" s="60" t="s">
        <v>379</v>
      </c>
      <c r="B1129" s="61" t="s">
        <v>118</v>
      </c>
      <c r="D1129" s="60" t="s">
        <v>518</v>
      </c>
      <c r="E1129" s="80" t="s">
        <v>124</v>
      </c>
      <c r="F1129" s="60">
        <v>1780</v>
      </c>
      <c r="G1129" s="81" t="s">
        <v>51</v>
      </c>
      <c r="H1129" s="80" t="s">
        <v>516</v>
      </c>
      <c r="I1129" s="60">
        <v>281</v>
      </c>
      <c r="J1129" s="60">
        <f t="shared" si="64"/>
        <v>56143800</v>
      </c>
      <c r="K1129" s="80">
        <f t="shared" si="67"/>
        <v>16860</v>
      </c>
      <c r="L1129" s="60">
        <v>752</v>
      </c>
      <c r="O1129" s="65">
        <v>16883.068288119739</v>
      </c>
      <c r="P1129" s="8">
        <f t="shared" si="65"/>
        <v>3325.4500332446805</v>
      </c>
      <c r="Q1129" s="8">
        <f t="shared" si="66"/>
        <v>0.99863364361702123</v>
      </c>
      <c r="R1129" s="60">
        <v>0.60142235787815357</v>
      </c>
    </row>
    <row r="1130" spans="1:18" s="60" customFormat="1" x14ac:dyDescent="0.3">
      <c r="A1130" s="60" t="s">
        <v>379</v>
      </c>
      <c r="B1130" s="61" t="s">
        <v>118</v>
      </c>
      <c r="D1130" s="80" t="s">
        <v>62</v>
      </c>
      <c r="E1130" s="80" t="s">
        <v>124</v>
      </c>
      <c r="F1130" s="80">
        <v>1780</v>
      </c>
      <c r="G1130" s="81" t="s">
        <v>51</v>
      </c>
      <c r="H1130" s="80" t="s">
        <v>516</v>
      </c>
      <c r="I1130" s="60">
        <v>280</v>
      </c>
      <c r="J1130" s="60">
        <f t="shared" si="64"/>
        <v>55944000</v>
      </c>
      <c r="K1130" s="80">
        <f t="shared" si="67"/>
        <v>16800</v>
      </c>
      <c r="L1130" s="60">
        <v>632</v>
      </c>
      <c r="O1130" s="65">
        <v>14188.961646398504</v>
      </c>
      <c r="P1130" s="8">
        <f t="shared" si="65"/>
        <v>3942.783227848101</v>
      </c>
      <c r="Q1130" s="8">
        <f t="shared" si="66"/>
        <v>1.1840189873417721</v>
      </c>
      <c r="R1130" s="60">
        <v>0.50725588611463257</v>
      </c>
    </row>
    <row r="1131" spans="1:18" s="60" customFormat="1" x14ac:dyDescent="0.3">
      <c r="A1131" s="60" t="s">
        <v>379</v>
      </c>
      <c r="B1131" s="61" t="s">
        <v>118</v>
      </c>
      <c r="D1131" s="80" t="s">
        <v>55</v>
      </c>
      <c r="E1131" s="80" t="s">
        <v>124</v>
      </c>
      <c r="F1131" s="80">
        <v>1784</v>
      </c>
      <c r="G1131" s="81" t="s">
        <v>51</v>
      </c>
      <c r="H1131" s="80" t="s">
        <v>516</v>
      </c>
      <c r="I1131" s="82">
        <v>280</v>
      </c>
      <c r="J1131" s="60">
        <f t="shared" si="64"/>
        <v>55944000</v>
      </c>
      <c r="K1131" s="80">
        <f t="shared" si="67"/>
        <v>16800</v>
      </c>
      <c r="L1131" s="60">
        <v>1071</v>
      </c>
      <c r="O1131" s="65">
        <v>24044.901777362022</v>
      </c>
      <c r="P1131" s="8">
        <f t="shared" si="65"/>
        <v>2326.6470588235293</v>
      </c>
      <c r="Q1131" s="8">
        <f t="shared" si="66"/>
        <v>0.6986928104575163</v>
      </c>
      <c r="R1131" s="60">
        <v>0.85960609814679045</v>
      </c>
    </row>
    <row r="1132" spans="1:18" s="60" customFormat="1" x14ac:dyDescent="0.3">
      <c r="A1132" s="60" t="s">
        <v>379</v>
      </c>
      <c r="B1132" s="61" t="s">
        <v>118</v>
      </c>
      <c r="D1132" s="80" t="s">
        <v>63</v>
      </c>
      <c r="E1132" s="80" t="s">
        <v>124</v>
      </c>
      <c r="F1132" s="80">
        <v>1787</v>
      </c>
      <c r="G1132" s="81" t="s">
        <v>51</v>
      </c>
      <c r="H1132" s="80" t="s">
        <v>516</v>
      </c>
      <c r="I1132" s="82">
        <v>291</v>
      </c>
      <c r="J1132" s="60">
        <f t="shared" si="64"/>
        <v>58141800</v>
      </c>
      <c r="K1132" s="80">
        <f t="shared" si="67"/>
        <v>17460</v>
      </c>
      <c r="L1132" s="60">
        <v>738</v>
      </c>
      <c r="O1132" s="65">
        <v>16568.755846585595</v>
      </c>
      <c r="P1132" s="8">
        <f t="shared" si="65"/>
        <v>3509.1228658536584</v>
      </c>
      <c r="Q1132" s="8">
        <f t="shared" si="66"/>
        <v>1.053790650406504</v>
      </c>
      <c r="R1132" s="60">
        <v>0.5699429961434147</v>
      </c>
    </row>
    <row r="1133" spans="1:18" s="60" customFormat="1" x14ac:dyDescent="0.3">
      <c r="A1133" s="60" t="s">
        <v>379</v>
      </c>
      <c r="B1133" s="61" t="s">
        <v>118</v>
      </c>
      <c r="D1133" s="80" t="s">
        <v>4</v>
      </c>
      <c r="E1133" s="80" t="s">
        <v>124</v>
      </c>
      <c r="F1133" s="80">
        <v>1788</v>
      </c>
      <c r="G1133" s="81" t="s">
        <v>51</v>
      </c>
      <c r="H1133" s="80" t="s">
        <v>516</v>
      </c>
      <c r="I1133" s="82">
        <v>320</v>
      </c>
      <c r="J1133" s="60">
        <f t="shared" si="64"/>
        <v>63936000</v>
      </c>
      <c r="K1133" s="80">
        <f t="shared" si="67"/>
        <v>19200</v>
      </c>
      <c r="L1133" s="60">
        <v>1046</v>
      </c>
      <c r="O1133" s="65">
        <v>23483.629560336765</v>
      </c>
      <c r="P1133" s="8">
        <f t="shared" si="65"/>
        <v>2722.5774378585083</v>
      </c>
      <c r="Q1133" s="8">
        <f t="shared" si="66"/>
        <v>0.81759082217973222</v>
      </c>
      <c r="R1133" s="60">
        <v>0.73459802178230627</v>
      </c>
    </row>
    <row r="1134" spans="1:18" s="60" customFormat="1" x14ac:dyDescent="0.3">
      <c r="A1134" s="60" t="s">
        <v>379</v>
      </c>
      <c r="B1134" s="61" t="s">
        <v>118</v>
      </c>
      <c r="D1134" s="80" t="s">
        <v>64</v>
      </c>
      <c r="E1134" s="80" t="s">
        <v>124</v>
      </c>
      <c r="F1134" s="80">
        <v>1792</v>
      </c>
      <c r="G1134" s="81" t="s">
        <v>51</v>
      </c>
      <c r="H1134" s="80" t="s">
        <v>516</v>
      </c>
      <c r="I1134" s="60">
        <v>300</v>
      </c>
      <c r="J1134" s="60">
        <f t="shared" si="64"/>
        <v>59940000</v>
      </c>
      <c r="K1134" s="80">
        <f t="shared" si="67"/>
        <v>18000</v>
      </c>
      <c r="L1134" s="60">
        <v>870</v>
      </c>
      <c r="O1134" s="65">
        <v>19532.273152478956</v>
      </c>
      <c r="P1134" s="8">
        <f t="shared" si="65"/>
        <v>3068.7672413793098</v>
      </c>
      <c r="Q1134" s="8">
        <f t="shared" si="66"/>
        <v>0.92155172413793085</v>
      </c>
      <c r="R1134" s="60">
        <v>0.65172749924854712</v>
      </c>
    </row>
    <row r="1135" spans="1:18" s="60" customFormat="1" x14ac:dyDescent="0.3">
      <c r="A1135" s="60" t="s">
        <v>379</v>
      </c>
      <c r="B1135" s="61" t="s">
        <v>118</v>
      </c>
      <c r="D1135" s="80" t="s">
        <v>4</v>
      </c>
      <c r="E1135" s="80" t="s">
        <v>124</v>
      </c>
      <c r="F1135" s="80">
        <v>1793</v>
      </c>
      <c r="G1135" s="81" t="s">
        <v>51</v>
      </c>
      <c r="H1135" s="80" t="s">
        <v>516</v>
      </c>
      <c r="I1135" s="60">
        <v>320</v>
      </c>
      <c r="J1135" s="60">
        <f t="shared" si="64"/>
        <v>63936000</v>
      </c>
      <c r="K1135" s="80">
        <f t="shared" si="67"/>
        <v>19200</v>
      </c>
      <c r="L1135" s="60">
        <v>1152</v>
      </c>
      <c r="O1135" s="65">
        <v>25863.423760523852</v>
      </c>
      <c r="P1135" s="8">
        <f t="shared" si="65"/>
        <v>2472.0625</v>
      </c>
      <c r="Q1135" s="8">
        <f t="shared" si="66"/>
        <v>0.74236111111111114</v>
      </c>
      <c r="R1135" s="60">
        <v>0.8090410335499203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sqref="A1:XFD1048576"/>
    </sheetView>
  </sheetViews>
  <sheetFormatPr defaultColWidth="8.88671875" defaultRowHeight="14.4" x14ac:dyDescent="0.3"/>
  <cols>
    <col min="1" max="1" width="11.6640625" style="21" customWidth="1"/>
    <col min="2" max="2" width="10.88671875" style="15" customWidth="1"/>
    <col min="3" max="3" width="11.33203125" style="9" bestFit="1" customWidth="1"/>
    <col min="4" max="4" width="18.6640625" style="21" customWidth="1"/>
    <col min="5" max="5" width="15.44140625" style="9" bestFit="1" customWidth="1"/>
    <col min="6" max="6" width="8.88671875" style="9"/>
    <col min="7" max="7" width="15.33203125" style="9" bestFit="1" customWidth="1"/>
    <col min="8" max="9" width="8.88671875" style="9"/>
    <col min="10" max="10" width="10" style="9" bestFit="1" customWidth="1"/>
    <col min="11" max="13" width="8.88671875" style="9"/>
    <col min="14" max="14" width="11.44140625" style="9" bestFit="1" customWidth="1"/>
    <col min="15" max="15" width="10" style="9" bestFit="1" customWidth="1"/>
    <col min="16" max="18" width="8.88671875" style="9"/>
    <col min="19" max="19" width="13.88671875" style="9" bestFit="1" customWidth="1"/>
    <col min="20" max="16384" width="8.88671875" style="9"/>
  </cols>
  <sheetData>
    <row r="1" spans="1:15" s="8" customFormat="1" x14ac:dyDescent="0.3">
      <c r="A1" s="18" t="s">
        <v>117</v>
      </c>
      <c r="B1" s="14" t="s">
        <v>39</v>
      </c>
      <c r="C1" s="8" t="s">
        <v>112</v>
      </c>
      <c r="D1" s="18" t="s">
        <v>110</v>
      </c>
      <c r="E1" s="8" t="s">
        <v>114</v>
      </c>
      <c r="F1" s="8" t="s">
        <v>40</v>
      </c>
      <c r="G1" s="8" t="s">
        <v>113</v>
      </c>
      <c r="H1" s="8" t="s">
        <v>0</v>
      </c>
      <c r="I1" s="8" t="s">
        <v>43</v>
      </c>
      <c r="J1" s="8" t="s">
        <v>93</v>
      </c>
      <c r="K1" s="8" t="s">
        <v>115</v>
      </c>
      <c r="L1" s="8" t="s">
        <v>66</v>
      </c>
      <c r="M1" s="8" t="s">
        <v>67</v>
      </c>
      <c r="N1" s="8" t="s">
        <v>68</v>
      </c>
      <c r="O1" s="8" t="s">
        <v>522</v>
      </c>
    </row>
    <row r="2" spans="1:15" x14ac:dyDescent="0.3">
      <c r="A2" s="21" t="s">
        <v>116</v>
      </c>
      <c r="B2" s="15" t="s">
        <v>118</v>
      </c>
      <c r="C2" s="10">
        <v>1155</v>
      </c>
      <c r="D2" s="22" t="s">
        <v>1</v>
      </c>
      <c r="E2" s="11" t="s">
        <v>3</v>
      </c>
      <c r="F2" s="11">
        <v>1757</v>
      </c>
      <c r="G2" s="11" t="s">
        <v>2</v>
      </c>
      <c r="H2" s="11" t="s">
        <v>13</v>
      </c>
      <c r="I2" s="12">
        <v>350</v>
      </c>
      <c r="J2" s="11">
        <f>SUM(I2*370057)</f>
        <v>129519950</v>
      </c>
      <c r="K2" s="10">
        <v>189</v>
      </c>
      <c r="L2" s="10">
        <v>3</v>
      </c>
      <c r="M2" s="10">
        <v>12</v>
      </c>
      <c r="N2" s="9">
        <f t="shared" ref="N2:N31" si="0">SUM(M2+L2*12+K2*240)</f>
        <v>45408</v>
      </c>
      <c r="O2" s="9">
        <f>(N2/J2)*2000</f>
        <v>0.70117383461003502</v>
      </c>
    </row>
    <row r="3" spans="1:15" ht="28.8" x14ac:dyDescent="0.3">
      <c r="A3" s="21" t="s">
        <v>116</v>
      </c>
      <c r="B3" s="15" t="s">
        <v>118</v>
      </c>
      <c r="C3" s="10">
        <v>1005</v>
      </c>
      <c r="D3" s="22" t="s">
        <v>11</v>
      </c>
      <c r="E3" s="11" t="s">
        <v>12</v>
      </c>
      <c r="F3" s="11">
        <v>1765</v>
      </c>
      <c r="G3" s="11" t="s">
        <v>2</v>
      </c>
      <c r="H3" s="11" t="s">
        <v>13</v>
      </c>
      <c r="I3" s="12">
        <v>10</v>
      </c>
      <c r="J3" s="11">
        <f>SUM(I3*370057)</f>
        <v>3700570</v>
      </c>
      <c r="K3" s="10">
        <v>122</v>
      </c>
      <c r="L3" s="10">
        <v>5</v>
      </c>
      <c r="M3" s="10">
        <v>0</v>
      </c>
      <c r="N3" s="9">
        <f t="shared" si="0"/>
        <v>29340</v>
      </c>
      <c r="O3" s="9">
        <f t="shared" ref="O3:O31" si="1">(N3/J3)*2000</f>
        <v>15.857016621763673</v>
      </c>
    </row>
    <row r="4" spans="1:15" x14ac:dyDescent="0.3">
      <c r="A4" s="21" t="s">
        <v>116</v>
      </c>
      <c r="B4" s="15" t="s">
        <v>118</v>
      </c>
      <c r="C4" s="11">
        <v>448</v>
      </c>
      <c r="D4" s="22" t="s">
        <v>27</v>
      </c>
      <c r="E4" s="10" t="s">
        <v>28</v>
      </c>
      <c r="F4" s="11">
        <v>1746</v>
      </c>
      <c r="G4" s="10" t="s">
        <v>2</v>
      </c>
      <c r="H4" s="10" t="s">
        <v>13</v>
      </c>
      <c r="I4" s="10">
        <v>30</v>
      </c>
      <c r="J4" s="11">
        <f>SUM(I4*370057)</f>
        <v>11101710</v>
      </c>
      <c r="K4" s="10">
        <v>100</v>
      </c>
      <c r="L4" s="10">
        <v>3</v>
      </c>
      <c r="M4" s="10">
        <v>4</v>
      </c>
      <c r="N4" s="9">
        <f t="shared" si="0"/>
        <v>24040</v>
      </c>
      <c r="O4" s="9">
        <f t="shared" si="1"/>
        <v>4.3308643443217303</v>
      </c>
    </row>
    <row r="5" spans="1:15" x14ac:dyDescent="0.3">
      <c r="A5" s="21" t="s">
        <v>116</v>
      </c>
      <c r="B5" s="15" t="s">
        <v>118</v>
      </c>
      <c r="C5" s="11">
        <v>897</v>
      </c>
      <c r="D5" s="22" t="s">
        <v>30</v>
      </c>
      <c r="E5" s="10" t="s">
        <v>33</v>
      </c>
      <c r="F5" s="11">
        <v>1754</v>
      </c>
      <c r="G5" s="10" t="s">
        <v>2</v>
      </c>
      <c r="H5" s="10" t="s">
        <v>13</v>
      </c>
      <c r="I5" s="10">
        <v>26</v>
      </c>
      <c r="J5" s="11">
        <f>SUM(I5*370057)</f>
        <v>9621482</v>
      </c>
      <c r="K5" s="10">
        <v>85</v>
      </c>
      <c r="L5" s="10">
        <v>16</v>
      </c>
      <c r="M5" s="10"/>
      <c r="N5" s="9">
        <f t="shared" si="0"/>
        <v>20592</v>
      </c>
      <c r="O5" s="9">
        <f t="shared" si="1"/>
        <v>4.2804216647705626</v>
      </c>
    </row>
    <row r="6" spans="1:15" x14ac:dyDescent="0.3">
      <c r="A6" s="21" t="s">
        <v>116</v>
      </c>
      <c r="B6" s="15" t="s">
        <v>118</v>
      </c>
      <c r="C6" s="11">
        <v>448</v>
      </c>
      <c r="D6" s="22" t="s">
        <v>27</v>
      </c>
      <c r="E6" s="10" t="s">
        <v>29</v>
      </c>
      <c r="F6" s="11">
        <v>1746</v>
      </c>
      <c r="G6" s="10" t="s">
        <v>2</v>
      </c>
      <c r="H6" s="10" t="s">
        <v>38</v>
      </c>
      <c r="I6" s="10">
        <v>20000</v>
      </c>
      <c r="J6" s="10">
        <f>SUM(I6*245)</f>
        <v>4900000</v>
      </c>
      <c r="K6" s="10">
        <v>60</v>
      </c>
      <c r="L6" s="10"/>
      <c r="M6" s="10"/>
      <c r="N6" s="9">
        <f t="shared" si="0"/>
        <v>14400</v>
      </c>
      <c r="O6" s="9">
        <f t="shared" si="1"/>
        <v>5.8775510204081627</v>
      </c>
    </row>
    <row r="7" spans="1:15" x14ac:dyDescent="0.3">
      <c r="A7" s="21" t="s">
        <v>116</v>
      </c>
      <c r="B7" s="15" t="s">
        <v>118</v>
      </c>
      <c r="C7" s="11">
        <v>897</v>
      </c>
      <c r="D7" s="22" t="s">
        <v>30</v>
      </c>
      <c r="E7" s="10" t="s">
        <v>32</v>
      </c>
      <c r="F7" s="11">
        <v>1754</v>
      </c>
      <c r="G7" s="13" t="s">
        <v>2</v>
      </c>
      <c r="H7" s="10" t="s">
        <v>37</v>
      </c>
      <c r="I7" s="10">
        <v>2000</v>
      </c>
      <c r="J7" s="10">
        <f>SUM(I7*6235)</f>
        <v>12470000</v>
      </c>
      <c r="K7" s="10">
        <v>8</v>
      </c>
      <c r="L7" s="10"/>
      <c r="M7" s="10"/>
      <c r="N7" s="9">
        <f t="shared" si="0"/>
        <v>1920</v>
      </c>
      <c r="O7" s="9">
        <f t="shared" si="1"/>
        <v>0.30793905372894947</v>
      </c>
    </row>
    <row r="8" spans="1:15" x14ac:dyDescent="0.3">
      <c r="A8" s="21" t="s">
        <v>116</v>
      </c>
      <c r="B8" s="15" t="s">
        <v>118</v>
      </c>
      <c r="C8" s="11">
        <v>905</v>
      </c>
      <c r="D8" s="22" t="s">
        <v>30</v>
      </c>
      <c r="E8" s="10" t="s">
        <v>32</v>
      </c>
      <c r="F8" s="11">
        <v>1755</v>
      </c>
      <c r="G8" s="10" t="s">
        <v>2</v>
      </c>
      <c r="H8" s="11" t="s">
        <v>37</v>
      </c>
      <c r="I8" s="10">
        <v>12000</v>
      </c>
      <c r="J8" s="10">
        <f>SUM(I8*6235)</f>
        <v>74820000</v>
      </c>
      <c r="K8" s="10">
        <v>43</v>
      </c>
      <c r="L8" s="10">
        <v>4</v>
      </c>
      <c r="M8" s="10"/>
      <c r="N8" s="9">
        <f t="shared" si="0"/>
        <v>10368</v>
      </c>
      <c r="O8" s="9">
        <f t="shared" si="1"/>
        <v>0.27714514835605453</v>
      </c>
    </row>
    <row r="9" spans="1:15" x14ac:dyDescent="0.3">
      <c r="A9" s="21" t="s">
        <v>116</v>
      </c>
      <c r="B9" s="15" t="s">
        <v>118</v>
      </c>
      <c r="C9" s="11">
        <v>905</v>
      </c>
      <c r="D9" s="22" t="s">
        <v>30</v>
      </c>
      <c r="E9" s="10" t="s">
        <v>36</v>
      </c>
      <c r="F9" s="11">
        <v>1755</v>
      </c>
      <c r="G9" s="10" t="s">
        <v>2</v>
      </c>
      <c r="H9" s="11" t="s">
        <v>37</v>
      </c>
      <c r="I9" s="10">
        <v>44000</v>
      </c>
      <c r="J9" s="10">
        <f>SUM(I9*6235)</f>
        <v>274340000</v>
      </c>
      <c r="K9" s="10">
        <v>146</v>
      </c>
      <c r="L9" s="10"/>
      <c r="M9" s="10"/>
      <c r="N9" s="9">
        <f t="shared" si="0"/>
        <v>35040</v>
      </c>
      <c r="O9" s="9">
        <f t="shared" si="1"/>
        <v>0.25544944229787853</v>
      </c>
    </row>
    <row r="10" spans="1:15" x14ac:dyDescent="0.3">
      <c r="A10" s="21" t="s">
        <v>116</v>
      </c>
      <c r="B10" s="15" t="s">
        <v>118</v>
      </c>
      <c r="C10" s="10">
        <v>1155</v>
      </c>
      <c r="D10" s="22" t="s">
        <v>1</v>
      </c>
      <c r="E10" s="11" t="s">
        <v>3</v>
      </c>
      <c r="F10" s="11">
        <v>1757</v>
      </c>
      <c r="G10" s="11" t="s">
        <v>2</v>
      </c>
      <c r="H10" s="11" t="s">
        <v>37</v>
      </c>
      <c r="I10" s="12">
        <v>24600</v>
      </c>
      <c r="J10" s="10">
        <f>SUM(I10*6235)</f>
        <v>153381000</v>
      </c>
      <c r="K10" s="10">
        <v>90</v>
      </c>
      <c r="L10" s="10">
        <v>16</v>
      </c>
      <c r="M10" s="10">
        <v>0</v>
      </c>
      <c r="N10" s="9">
        <f t="shared" si="0"/>
        <v>21792</v>
      </c>
      <c r="O10" s="9">
        <f t="shared" si="1"/>
        <v>0.28415514307508755</v>
      </c>
    </row>
    <row r="11" spans="1:15" x14ac:dyDescent="0.3">
      <c r="A11" s="21" t="s">
        <v>116</v>
      </c>
      <c r="B11" s="15" t="s">
        <v>118</v>
      </c>
      <c r="C11" s="10">
        <v>1413</v>
      </c>
      <c r="D11" s="22" t="s">
        <v>4</v>
      </c>
      <c r="E11" s="11" t="s">
        <v>21</v>
      </c>
      <c r="F11" s="11">
        <v>1792</v>
      </c>
      <c r="G11" s="11" t="s">
        <v>9</v>
      </c>
      <c r="H11" s="11" t="s">
        <v>22</v>
      </c>
      <c r="I11" s="10">
        <v>4</v>
      </c>
      <c r="J11" s="11">
        <f>SUM(I11*380193)</f>
        <v>1520772</v>
      </c>
      <c r="K11" s="10">
        <v>14</v>
      </c>
      <c r="L11" s="10">
        <v>14</v>
      </c>
      <c r="N11" s="9">
        <f t="shared" si="0"/>
        <v>3528</v>
      </c>
      <c r="O11" s="9">
        <f t="shared" si="1"/>
        <v>4.6397487591828366</v>
      </c>
    </row>
    <row r="12" spans="1:15" x14ac:dyDescent="0.3">
      <c r="A12" s="21" t="s">
        <v>116</v>
      </c>
      <c r="B12" s="15" t="s">
        <v>118</v>
      </c>
      <c r="C12" s="10">
        <v>749</v>
      </c>
      <c r="D12" s="22" t="s">
        <v>23</v>
      </c>
      <c r="E12" s="11" t="s">
        <v>24</v>
      </c>
      <c r="F12" s="11">
        <v>1753</v>
      </c>
      <c r="G12" s="11" t="s">
        <v>9</v>
      </c>
      <c r="H12" s="11" t="s">
        <v>25</v>
      </c>
      <c r="I12" s="10">
        <v>0.5</v>
      </c>
      <c r="J12" s="11">
        <f>SUM(I12*1233180)</f>
        <v>616590</v>
      </c>
      <c r="K12" s="10">
        <v>5</v>
      </c>
      <c r="L12" s="10">
        <v>10</v>
      </c>
      <c r="M12" s="10">
        <v>0</v>
      </c>
      <c r="N12" s="9">
        <f t="shared" si="0"/>
        <v>1320</v>
      </c>
      <c r="O12" s="9">
        <f t="shared" si="1"/>
        <v>4.2816133897727831</v>
      </c>
    </row>
    <row r="13" spans="1:15" x14ac:dyDescent="0.3">
      <c r="A13" s="21" t="s">
        <v>116</v>
      </c>
      <c r="B13" s="15" t="s">
        <v>118</v>
      </c>
      <c r="C13" s="11">
        <v>897</v>
      </c>
      <c r="D13" s="22" t="s">
        <v>30</v>
      </c>
      <c r="E13" s="13" t="s">
        <v>32</v>
      </c>
      <c r="F13" s="11">
        <v>1754</v>
      </c>
      <c r="G13" s="13" t="s">
        <v>9</v>
      </c>
      <c r="H13" s="10" t="s">
        <v>25</v>
      </c>
      <c r="I13" s="10">
        <v>1</v>
      </c>
      <c r="J13" s="11">
        <f>SUM(I13*1233180)</f>
        <v>1233180</v>
      </c>
      <c r="K13" s="10">
        <v>9</v>
      </c>
      <c r="L13" s="10">
        <v>10</v>
      </c>
      <c r="M13" s="10"/>
      <c r="N13" s="9">
        <f t="shared" si="0"/>
        <v>2280</v>
      </c>
      <c r="O13" s="9">
        <f t="shared" si="1"/>
        <v>3.6977570184401305</v>
      </c>
    </row>
    <row r="14" spans="1:15" x14ac:dyDescent="0.3">
      <c r="A14" s="21" t="s">
        <v>116</v>
      </c>
      <c r="B14" s="15" t="s">
        <v>118</v>
      </c>
      <c r="C14" s="11">
        <v>897</v>
      </c>
      <c r="D14" s="22" t="s">
        <v>30</v>
      </c>
      <c r="E14" s="13" t="s">
        <v>33</v>
      </c>
      <c r="F14" s="11">
        <v>1754</v>
      </c>
      <c r="G14" s="13" t="s">
        <v>9</v>
      </c>
      <c r="H14" s="13" t="s">
        <v>25</v>
      </c>
      <c r="I14" s="10">
        <v>2</v>
      </c>
      <c r="J14" s="11">
        <f>SUM(I14*1233180)</f>
        <v>2466360</v>
      </c>
      <c r="K14" s="10">
        <v>51</v>
      </c>
      <c r="L14" s="10">
        <v>2</v>
      </c>
      <c r="M14" s="10"/>
      <c r="N14" s="9">
        <f t="shared" si="0"/>
        <v>12264</v>
      </c>
      <c r="O14" s="9">
        <f t="shared" si="1"/>
        <v>9.9450201916995091</v>
      </c>
    </row>
    <row r="15" spans="1:15" x14ac:dyDescent="0.3">
      <c r="A15" s="21" t="s">
        <v>116</v>
      </c>
      <c r="B15" s="15" t="s">
        <v>118</v>
      </c>
      <c r="C15" s="11">
        <v>905</v>
      </c>
      <c r="D15" s="22" t="s">
        <v>30</v>
      </c>
      <c r="E15" s="10" t="s">
        <v>34</v>
      </c>
      <c r="F15" s="11">
        <v>1755</v>
      </c>
      <c r="G15" s="10" t="s">
        <v>9</v>
      </c>
      <c r="H15" s="10" t="s">
        <v>25</v>
      </c>
      <c r="I15" s="10">
        <v>3.5</v>
      </c>
      <c r="J15" s="11">
        <f>SUM(I15*1233180)</f>
        <v>4316130</v>
      </c>
      <c r="K15" s="10">
        <v>41</v>
      </c>
      <c r="L15" s="10">
        <v>2</v>
      </c>
      <c r="M15" s="10"/>
      <c r="N15" s="9">
        <f t="shared" si="0"/>
        <v>9864</v>
      </c>
      <c r="O15" s="9">
        <f t="shared" si="1"/>
        <v>4.5707613070041919</v>
      </c>
    </row>
    <row r="16" spans="1:15" ht="28.8" x14ac:dyDescent="0.3">
      <c r="A16" s="21" t="s">
        <v>116</v>
      </c>
      <c r="B16" s="15" t="s">
        <v>118</v>
      </c>
      <c r="C16" s="10">
        <v>777</v>
      </c>
      <c r="D16" s="22" t="s">
        <v>15</v>
      </c>
      <c r="E16" s="11" t="s">
        <v>17</v>
      </c>
      <c r="F16" s="11">
        <v>1753</v>
      </c>
      <c r="G16" s="11" t="s">
        <v>9</v>
      </c>
      <c r="H16" s="11" t="s">
        <v>37</v>
      </c>
      <c r="I16" s="10">
        <v>0.5</v>
      </c>
      <c r="J16" s="11">
        <f>SUM(I16*19890)</f>
        <v>9945</v>
      </c>
      <c r="K16" s="10">
        <v>5</v>
      </c>
      <c r="L16" s="10">
        <v>0</v>
      </c>
      <c r="M16" s="10">
        <v>1</v>
      </c>
      <c r="N16" s="9">
        <f t="shared" si="0"/>
        <v>1201</v>
      </c>
      <c r="O16" s="9">
        <f t="shared" si="1"/>
        <v>241.52840623428858</v>
      </c>
    </row>
    <row r="17" spans="1:15" ht="28.8" x14ac:dyDescent="0.3">
      <c r="A17" s="21" t="s">
        <v>116</v>
      </c>
      <c r="B17" s="15" t="s">
        <v>118</v>
      </c>
      <c r="C17" s="10">
        <v>777</v>
      </c>
      <c r="D17" s="22" t="s">
        <v>15</v>
      </c>
      <c r="E17" s="11" t="s">
        <v>17</v>
      </c>
      <c r="F17" s="11">
        <v>1753</v>
      </c>
      <c r="G17" s="11" t="s">
        <v>9</v>
      </c>
      <c r="H17" s="11" t="s">
        <v>37</v>
      </c>
      <c r="I17" s="10">
        <v>0.5</v>
      </c>
      <c r="J17" s="11">
        <f>SUM(I17*19890)</f>
        <v>9945</v>
      </c>
      <c r="K17" s="10">
        <v>5</v>
      </c>
      <c r="L17" s="10">
        <v>8</v>
      </c>
      <c r="M17" s="10">
        <v>0</v>
      </c>
      <c r="N17" s="9">
        <f t="shared" si="0"/>
        <v>1296</v>
      </c>
      <c r="O17" s="9">
        <f t="shared" si="1"/>
        <v>260.63348416289597</v>
      </c>
    </row>
    <row r="18" spans="1:15" ht="28.8" x14ac:dyDescent="0.3">
      <c r="A18" s="21" t="s">
        <v>116</v>
      </c>
      <c r="B18" s="15" t="s">
        <v>118</v>
      </c>
      <c r="C18" s="10">
        <v>783</v>
      </c>
      <c r="D18" s="22" t="s">
        <v>15</v>
      </c>
      <c r="E18" s="11" t="s">
        <v>26</v>
      </c>
      <c r="F18" s="11">
        <v>1755</v>
      </c>
      <c r="G18" s="11" t="s">
        <v>16</v>
      </c>
      <c r="H18" s="11" t="s">
        <v>25</v>
      </c>
      <c r="I18" s="10">
        <v>1</v>
      </c>
      <c r="J18" s="11">
        <f>SUM(I18*1233180)</f>
        <v>1233180</v>
      </c>
      <c r="K18" s="10">
        <v>7</v>
      </c>
      <c r="L18" s="10">
        <v>4</v>
      </c>
      <c r="M18" s="10">
        <v>0</v>
      </c>
      <c r="N18" s="9">
        <f t="shared" si="0"/>
        <v>1728</v>
      </c>
      <c r="O18" s="9">
        <f t="shared" si="1"/>
        <v>2.8025105823967307</v>
      </c>
    </row>
    <row r="19" spans="1:15" ht="28.8" x14ac:dyDescent="0.3">
      <c r="A19" s="21" t="s">
        <v>116</v>
      </c>
      <c r="B19" s="15" t="s">
        <v>118</v>
      </c>
      <c r="C19" s="10">
        <v>777</v>
      </c>
      <c r="D19" s="22" t="s">
        <v>15</v>
      </c>
      <c r="E19" s="11" t="s">
        <v>17</v>
      </c>
      <c r="F19" s="11">
        <v>1753</v>
      </c>
      <c r="G19" s="11" t="s">
        <v>16</v>
      </c>
      <c r="H19" s="11" t="s">
        <v>37</v>
      </c>
      <c r="I19" s="10">
        <v>0.5</v>
      </c>
      <c r="J19" s="11">
        <f>SUM(I19*19890)</f>
        <v>9945</v>
      </c>
      <c r="K19" s="10">
        <v>3</v>
      </c>
      <c r="L19" s="10">
        <v>0</v>
      </c>
      <c r="M19" s="10">
        <v>2</v>
      </c>
      <c r="N19" s="9">
        <f t="shared" si="0"/>
        <v>722</v>
      </c>
      <c r="O19" s="9">
        <f t="shared" si="1"/>
        <v>145.19859225741581</v>
      </c>
    </row>
    <row r="20" spans="1:15" ht="28.8" x14ac:dyDescent="0.3">
      <c r="A20" s="21" t="s">
        <v>116</v>
      </c>
      <c r="B20" s="15" t="s">
        <v>118</v>
      </c>
      <c r="C20" s="10">
        <v>777</v>
      </c>
      <c r="D20" s="22" t="s">
        <v>15</v>
      </c>
      <c r="E20" s="11" t="s">
        <v>17</v>
      </c>
      <c r="F20" s="11">
        <v>1753</v>
      </c>
      <c r="G20" s="11" t="s">
        <v>16</v>
      </c>
      <c r="H20" s="11" t="s">
        <v>37</v>
      </c>
      <c r="I20" s="10">
        <v>0.5</v>
      </c>
      <c r="J20" s="11">
        <f>SUM(I20*19890)</f>
        <v>9945</v>
      </c>
      <c r="K20" s="10">
        <v>5</v>
      </c>
      <c r="L20" s="10">
        <v>15</v>
      </c>
      <c r="M20" s="10">
        <v>0</v>
      </c>
      <c r="N20" s="9">
        <f t="shared" si="0"/>
        <v>1380</v>
      </c>
      <c r="O20" s="9">
        <f t="shared" si="1"/>
        <v>277.52639517345403</v>
      </c>
    </row>
    <row r="21" spans="1:15" ht="43.2" x14ac:dyDescent="0.3">
      <c r="A21" s="21" t="s">
        <v>116</v>
      </c>
      <c r="B21" s="15" t="s">
        <v>118</v>
      </c>
      <c r="C21" s="10">
        <v>1406</v>
      </c>
      <c r="D21" s="22" t="s">
        <v>4</v>
      </c>
      <c r="E21" s="11" t="s">
        <v>7</v>
      </c>
      <c r="F21" s="11">
        <v>1788</v>
      </c>
      <c r="G21" s="11" t="s">
        <v>6</v>
      </c>
      <c r="H21" s="11" t="s">
        <v>8</v>
      </c>
      <c r="I21" s="12">
        <v>1258</v>
      </c>
      <c r="J21" s="11">
        <f t="shared" ref="J21:J31" si="2">SUM(I21*1689)</f>
        <v>2124762</v>
      </c>
      <c r="K21" s="10">
        <v>82</v>
      </c>
      <c r="L21" s="10">
        <v>12</v>
      </c>
      <c r="M21" s="10">
        <v>6</v>
      </c>
      <c r="N21" s="9">
        <f t="shared" si="0"/>
        <v>19830</v>
      </c>
      <c r="O21" s="9">
        <f t="shared" si="1"/>
        <v>18.66561996120036</v>
      </c>
    </row>
    <row r="22" spans="1:15" ht="57.6" x14ac:dyDescent="0.3">
      <c r="A22" s="21" t="s">
        <v>116</v>
      </c>
      <c r="B22" s="15" t="s">
        <v>118</v>
      </c>
      <c r="C22" s="10">
        <v>1406</v>
      </c>
      <c r="D22" s="22" t="s">
        <v>4</v>
      </c>
      <c r="E22" s="11" t="s">
        <v>10</v>
      </c>
      <c r="F22" s="11">
        <v>1789</v>
      </c>
      <c r="G22" s="11" t="s">
        <v>6</v>
      </c>
      <c r="H22" s="11" t="s">
        <v>8</v>
      </c>
      <c r="I22" s="12">
        <v>9500</v>
      </c>
      <c r="J22" s="11">
        <f t="shared" si="2"/>
        <v>16045500</v>
      </c>
      <c r="K22" s="10">
        <v>459</v>
      </c>
      <c r="L22" s="10">
        <v>14</v>
      </c>
      <c r="M22" s="10">
        <v>0</v>
      </c>
      <c r="N22" s="9">
        <f t="shared" si="0"/>
        <v>110328</v>
      </c>
      <c r="O22" s="9">
        <f t="shared" si="1"/>
        <v>13.751893054127326</v>
      </c>
    </row>
    <row r="23" spans="1:15" x14ac:dyDescent="0.3">
      <c r="A23" s="21" t="s">
        <v>116</v>
      </c>
      <c r="B23" s="15" t="s">
        <v>118</v>
      </c>
      <c r="C23" s="10">
        <v>1078</v>
      </c>
      <c r="D23" s="22" t="s">
        <v>14</v>
      </c>
      <c r="F23" s="11">
        <v>1802</v>
      </c>
      <c r="G23" s="11" t="s">
        <v>6</v>
      </c>
      <c r="H23" s="11" t="s">
        <v>8</v>
      </c>
      <c r="I23" s="12">
        <v>4705</v>
      </c>
      <c r="J23" s="11">
        <f t="shared" si="2"/>
        <v>7946745</v>
      </c>
      <c r="K23" s="10">
        <v>177</v>
      </c>
      <c r="L23" s="10">
        <v>1</v>
      </c>
      <c r="M23" s="10">
        <v>8</v>
      </c>
      <c r="N23" s="9">
        <f t="shared" si="0"/>
        <v>42500</v>
      </c>
      <c r="O23" s="9">
        <f t="shared" si="1"/>
        <v>10.696203288264567</v>
      </c>
    </row>
    <row r="24" spans="1:15" ht="28.8" x14ac:dyDescent="0.3">
      <c r="A24" s="21" t="s">
        <v>116</v>
      </c>
      <c r="B24" s="15" t="s">
        <v>118</v>
      </c>
      <c r="C24" s="10">
        <v>777</v>
      </c>
      <c r="D24" s="22" t="s">
        <v>18</v>
      </c>
      <c r="E24" s="11" t="s">
        <v>17</v>
      </c>
      <c r="F24" s="11">
        <v>1753</v>
      </c>
      <c r="G24" s="11" t="s">
        <v>6</v>
      </c>
      <c r="H24" s="11" t="s">
        <v>8</v>
      </c>
      <c r="I24" s="10">
        <v>50</v>
      </c>
      <c r="J24" s="11">
        <f t="shared" si="2"/>
        <v>84450</v>
      </c>
      <c r="K24" s="10">
        <v>1</v>
      </c>
      <c r="L24" s="10">
        <v>4</v>
      </c>
      <c r="M24" s="10">
        <v>0</v>
      </c>
      <c r="N24" s="9">
        <f t="shared" si="0"/>
        <v>288</v>
      </c>
      <c r="O24" s="9">
        <f t="shared" si="1"/>
        <v>6.8206039076376559</v>
      </c>
    </row>
    <row r="25" spans="1:15" ht="28.8" x14ac:dyDescent="0.3">
      <c r="A25" s="21" t="s">
        <v>116</v>
      </c>
      <c r="B25" s="15" t="s">
        <v>118</v>
      </c>
      <c r="C25" s="10">
        <v>777</v>
      </c>
      <c r="D25" s="22" t="s">
        <v>18</v>
      </c>
      <c r="E25" s="11" t="s">
        <v>19</v>
      </c>
      <c r="F25" s="11">
        <v>1753</v>
      </c>
      <c r="G25" s="11" t="s">
        <v>6</v>
      </c>
      <c r="H25" s="11" t="s">
        <v>8</v>
      </c>
      <c r="I25" s="10">
        <v>6950</v>
      </c>
      <c r="J25" s="11">
        <f t="shared" si="2"/>
        <v>11738550</v>
      </c>
      <c r="K25" s="10">
        <v>235</v>
      </c>
      <c r="L25" s="10">
        <v>12</v>
      </c>
      <c r="M25" s="10">
        <v>0</v>
      </c>
      <c r="N25" s="9">
        <f t="shared" si="0"/>
        <v>56544</v>
      </c>
      <c r="O25" s="9">
        <f t="shared" si="1"/>
        <v>9.6338985649846034</v>
      </c>
    </row>
    <row r="26" spans="1:15" ht="28.8" x14ac:dyDescent="0.3">
      <c r="A26" s="21" t="s">
        <v>116</v>
      </c>
      <c r="B26" s="15" t="s">
        <v>118</v>
      </c>
      <c r="C26" s="10">
        <v>777</v>
      </c>
      <c r="D26" s="22" t="s">
        <v>18</v>
      </c>
      <c r="E26" s="11" t="s">
        <v>19</v>
      </c>
      <c r="F26" s="11">
        <v>1753</v>
      </c>
      <c r="G26" s="11" t="s">
        <v>6</v>
      </c>
      <c r="H26" s="11" t="s">
        <v>8</v>
      </c>
      <c r="I26" s="10">
        <v>1649</v>
      </c>
      <c r="J26" s="11">
        <f t="shared" si="2"/>
        <v>2785161</v>
      </c>
      <c r="K26" s="10">
        <v>43</v>
      </c>
      <c r="L26" s="10">
        <v>13</v>
      </c>
      <c r="M26" s="10">
        <v>0</v>
      </c>
      <c r="N26" s="9">
        <f t="shared" si="0"/>
        <v>10476</v>
      </c>
      <c r="O26" s="9">
        <f t="shared" si="1"/>
        <v>7.5227248981297672</v>
      </c>
    </row>
    <row r="27" spans="1:15" x14ac:dyDescent="0.3">
      <c r="A27" s="21" t="s">
        <v>116</v>
      </c>
      <c r="B27" s="15" t="s">
        <v>118</v>
      </c>
      <c r="C27" s="10">
        <v>1413</v>
      </c>
      <c r="D27" s="22" t="s">
        <v>4</v>
      </c>
      <c r="E27" s="11" t="s">
        <v>20</v>
      </c>
      <c r="F27" s="11">
        <v>1792</v>
      </c>
      <c r="G27" s="11" t="s">
        <v>6</v>
      </c>
      <c r="H27" s="11" t="s">
        <v>8</v>
      </c>
      <c r="I27" s="10">
        <v>100</v>
      </c>
      <c r="J27" s="11">
        <f t="shared" si="2"/>
        <v>168900</v>
      </c>
      <c r="K27" s="10">
        <v>43</v>
      </c>
      <c r="L27" s="10">
        <v>2</v>
      </c>
      <c r="N27" s="9">
        <f t="shared" si="0"/>
        <v>10344</v>
      </c>
      <c r="O27" s="9">
        <f t="shared" si="1"/>
        <v>122.48667850799291</v>
      </c>
    </row>
    <row r="28" spans="1:15" ht="28.8" x14ac:dyDescent="0.3">
      <c r="A28" s="21" t="s">
        <v>116</v>
      </c>
      <c r="B28" s="15" t="s">
        <v>118</v>
      </c>
      <c r="C28" s="10">
        <v>783</v>
      </c>
      <c r="D28" s="22" t="s">
        <v>18</v>
      </c>
      <c r="F28" s="11">
        <v>1755</v>
      </c>
      <c r="G28" s="11" t="s">
        <v>6</v>
      </c>
      <c r="H28" s="11" t="s">
        <v>8</v>
      </c>
      <c r="I28" s="10">
        <v>3228</v>
      </c>
      <c r="J28" s="11">
        <f t="shared" si="2"/>
        <v>5452092</v>
      </c>
      <c r="K28" s="10">
        <v>144</v>
      </c>
      <c r="L28" s="10">
        <v>0</v>
      </c>
      <c r="M28" s="10">
        <v>0</v>
      </c>
      <c r="N28" s="9">
        <f t="shared" si="0"/>
        <v>34560</v>
      </c>
      <c r="O28" s="9">
        <f t="shared" si="1"/>
        <v>12.677702430553262</v>
      </c>
    </row>
    <row r="29" spans="1:15" ht="28.8" x14ac:dyDescent="0.3">
      <c r="A29" s="21" t="s">
        <v>116</v>
      </c>
      <c r="B29" s="15" t="s">
        <v>118</v>
      </c>
      <c r="C29" s="10">
        <v>783</v>
      </c>
      <c r="D29" s="22" t="s">
        <v>18</v>
      </c>
      <c r="F29" s="11">
        <v>1755</v>
      </c>
      <c r="G29" s="11" t="s">
        <v>6</v>
      </c>
      <c r="H29" s="11" t="s">
        <v>8</v>
      </c>
      <c r="I29" s="10">
        <v>1128</v>
      </c>
      <c r="J29" s="11">
        <f t="shared" si="2"/>
        <v>1905192</v>
      </c>
      <c r="K29" s="10">
        <v>193</v>
      </c>
      <c r="L29" s="10">
        <v>1</v>
      </c>
      <c r="M29" s="10">
        <v>0</v>
      </c>
      <c r="N29" s="9">
        <f t="shared" si="0"/>
        <v>46332</v>
      </c>
      <c r="O29" s="9">
        <f t="shared" si="1"/>
        <v>48.637617625940067</v>
      </c>
    </row>
    <row r="30" spans="1:15" x14ac:dyDescent="0.3">
      <c r="A30" s="21" t="s">
        <v>116</v>
      </c>
      <c r="B30" s="15" t="s">
        <v>118</v>
      </c>
      <c r="C30" s="11">
        <v>897</v>
      </c>
      <c r="D30" s="22" t="s">
        <v>30</v>
      </c>
      <c r="E30" s="10" t="s">
        <v>31</v>
      </c>
      <c r="F30" s="11">
        <v>1754</v>
      </c>
      <c r="G30" s="10" t="s">
        <v>6</v>
      </c>
      <c r="H30" s="11" t="s">
        <v>8</v>
      </c>
      <c r="I30" s="10">
        <v>2500</v>
      </c>
      <c r="J30" s="11">
        <f t="shared" si="2"/>
        <v>4222500</v>
      </c>
      <c r="K30" s="10">
        <v>65</v>
      </c>
      <c r="L30" s="10">
        <v>16</v>
      </c>
      <c r="M30" s="10"/>
      <c r="N30" s="9">
        <f t="shared" si="0"/>
        <v>15792</v>
      </c>
      <c r="O30" s="9">
        <f t="shared" si="1"/>
        <v>7.4799289520426289</v>
      </c>
    </row>
    <row r="31" spans="1:15" x14ac:dyDescent="0.3">
      <c r="A31" s="21" t="s">
        <v>116</v>
      </c>
      <c r="B31" s="15" t="s">
        <v>118</v>
      </c>
      <c r="C31" s="11">
        <v>905</v>
      </c>
      <c r="D31" s="22" t="s">
        <v>30</v>
      </c>
      <c r="E31" s="10" t="s">
        <v>34</v>
      </c>
      <c r="F31" s="11">
        <v>1755</v>
      </c>
      <c r="G31" s="10" t="s">
        <v>6</v>
      </c>
      <c r="H31" s="11" t="s">
        <v>8</v>
      </c>
      <c r="I31" s="10">
        <v>6090</v>
      </c>
      <c r="J31" s="11">
        <f t="shared" si="2"/>
        <v>10286010</v>
      </c>
      <c r="K31" s="10">
        <v>140</v>
      </c>
      <c r="L31" s="10" t="s">
        <v>35</v>
      </c>
      <c r="M31" s="10"/>
      <c r="N31" s="9">
        <f t="shared" si="0"/>
        <v>33741</v>
      </c>
      <c r="O31" s="9">
        <f t="shared" si="1"/>
        <v>6.5605613838602137</v>
      </c>
    </row>
  </sheetData>
  <sortState ref="A2:S32">
    <sortCondition ref="I2:I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70"/>
  <sheetViews>
    <sheetView workbookViewId="0">
      <pane xSplit="1" ySplit="1" topLeftCell="I67" activePane="bottomRight" state="frozen"/>
      <selection pane="topRight" activeCell="B1" sqref="B1"/>
      <selection pane="bottomLeft" activeCell="A2" sqref="A2"/>
      <selection pane="bottomRight" activeCell="Q159" sqref="Q159:Q160"/>
    </sheetView>
  </sheetViews>
  <sheetFormatPr defaultColWidth="8.88671875" defaultRowHeight="14.4" x14ac:dyDescent="0.3"/>
  <cols>
    <col min="1" max="1" width="11.6640625" style="1" bestFit="1" customWidth="1"/>
    <col min="2" max="2" width="8.88671875" style="1"/>
    <col min="3" max="3" width="11.33203125" style="1" bestFit="1" customWidth="1"/>
    <col min="4" max="4" width="21.88671875" style="1" bestFit="1" customWidth="1"/>
    <col min="5" max="5" width="15.88671875" style="1" bestFit="1" customWidth="1"/>
    <col min="6" max="6" width="10.44140625" style="1" bestFit="1" customWidth="1"/>
    <col min="7" max="7" width="15.6640625" style="1" bestFit="1" customWidth="1"/>
    <col min="8" max="13" width="8.88671875" style="1"/>
    <col min="14" max="14" width="11.44140625" style="1" bestFit="1" customWidth="1"/>
    <col min="15" max="15" width="15" style="31" customWidth="1"/>
    <col min="16" max="16" width="15" style="44" customWidth="1"/>
    <col min="17" max="17" width="21.6640625" style="37" customWidth="1"/>
    <col min="18" max="18" width="15.6640625" style="2" customWidth="1"/>
    <col min="19" max="19" width="8.88671875" style="1"/>
    <col min="20" max="23" width="8.88671875" style="3"/>
    <col min="24" max="25" width="14" style="1" bestFit="1" customWidth="1"/>
    <col min="26" max="26" width="15.88671875" style="4" bestFit="1" customWidth="1"/>
    <col min="27" max="16384" width="8.88671875" style="1"/>
  </cols>
  <sheetData>
    <row r="1" spans="1:26" s="8" customFormat="1" x14ac:dyDescent="0.3">
      <c r="A1" s="8" t="s">
        <v>117</v>
      </c>
      <c r="B1" s="14" t="s">
        <v>39</v>
      </c>
      <c r="C1" s="8" t="s">
        <v>112</v>
      </c>
      <c r="D1" s="8" t="s">
        <v>110</v>
      </c>
      <c r="E1" s="8" t="s">
        <v>114</v>
      </c>
      <c r="F1" s="8" t="s">
        <v>40</v>
      </c>
      <c r="G1" s="8" t="s">
        <v>113</v>
      </c>
      <c r="H1" s="8" t="s">
        <v>0</v>
      </c>
      <c r="I1" s="8" t="s">
        <v>43</v>
      </c>
      <c r="J1" s="8" t="s">
        <v>93</v>
      </c>
      <c r="K1" s="8" t="s">
        <v>115</v>
      </c>
      <c r="L1" s="8" t="s">
        <v>66</v>
      </c>
      <c r="M1" s="8" t="s">
        <v>67</v>
      </c>
      <c r="N1" s="8" t="s">
        <v>68</v>
      </c>
      <c r="O1" s="20" t="s">
        <v>522</v>
      </c>
      <c r="P1" s="43"/>
      <c r="Q1" s="35" t="s">
        <v>523</v>
      </c>
    </row>
    <row r="2" spans="1:26" x14ac:dyDescent="0.3">
      <c r="A2" s="1" t="s">
        <v>116</v>
      </c>
      <c r="B2" s="1" t="s">
        <v>119</v>
      </c>
      <c r="C2" s="1" t="s">
        <v>44</v>
      </c>
      <c r="D2" s="1" t="s">
        <v>5</v>
      </c>
      <c r="E2" s="1" t="s">
        <v>120</v>
      </c>
      <c r="F2" s="1">
        <v>1723</v>
      </c>
      <c r="G2" s="1" t="s">
        <v>46</v>
      </c>
      <c r="H2" s="1" t="s">
        <v>41</v>
      </c>
      <c r="I2" s="1">
        <v>6</v>
      </c>
      <c r="J2" s="1">
        <v>2153921.2800000003</v>
      </c>
      <c r="L2" s="3"/>
      <c r="M2" s="3"/>
      <c r="N2" s="1">
        <v>540</v>
      </c>
      <c r="O2" s="31">
        <f>(N2/J2)*2000</f>
        <v>0.50141108221002384</v>
      </c>
      <c r="P2" s="44">
        <v>1723</v>
      </c>
      <c r="Q2" s="42">
        <f>AVERAGE(O2:O14,O16:O19)</f>
        <v>0.64273921090818409</v>
      </c>
      <c r="R2" s="1"/>
      <c r="T2" s="1"/>
      <c r="U2" s="1"/>
      <c r="V2" s="1"/>
      <c r="W2" s="1"/>
      <c r="Z2" s="1"/>
    </row>
    <row r="3" spans="1:26" x14ac:dyDescent="0.3">
      <c r="A3" s="1" t="s">
        <v>116</v>
      </c>
      <c r="B3" s="1" t="s">
        <v>119</v>
      </c>
      <c r="C3" s="1" t="s">
        <v>44</v>
      </c>
      <c r="D3" s="1" t="s">
        <v>5</v>
      </c>
      <c r="E3" s="1" t="s">
        <v>120</v>
      </c>
      <c r="F3" s="1">
        <v>1723</v>
      </c>
      <c r="G3" s="1" t="s">
        <v>46</v>
      </c>
      <c r="H3" s="1" t="s">
        <v>41</v>
      </c>
      <c r="I3" s="1">
        <v>6</v>
      </c>
      <c r="J3" s="1">
        <v>2153921.2800000003</v>
      </c>
      <c r="L3" s="3"/>
      <c r="M3" s="3"/>
      <c r="N3" s="1">
        <v>540</v>
      </c>
      <c r="O3" s="31">
        <f t="shared" ref="O3:O66" si="0">(N3/J3)*2000</f>
        <v>0.50141108221002384</v>
      </c>
      <c r="P3" s="44">
        <v>1724</v>
      </c>
      <c r="Q3" s="42">
        <f>AVERAGE(O24:O74)</f>
        <v>0.69615030171753745</v>
      </c>
      <c r="R3" s="1"/>
      <c r="T3" s="1"/>
      <c r="U3" s="1"/>
      <c r="V3" s="1"/>
      <c r="W3" s="1"/>
      <c r="Z3" s="1"/>
    </row>
    <row r="4" spans="1:26" x14ac:dyDescent="0.3">
      <c r="A4" s="1" t="s">
        <v>116</v>
      </c>
      <c r="B4" s="1" t="s">
        <v>119</v>
      </c>
      <c r="C4" s="1" t="s">
        <v>44</v>
      </c>
      <c r="D4" s="1" t="s">
        <v>5</v>
      </c>
      <c r="E4" s="1" t="s">
        <v>120</v>
      </c>
      <c r="F4" s="1">
        <v>1723</v>
      </c>
      <c r="G4" s="1" t="s">
        <v>46</v>
      </c>
      <c r="H4" s="1" t="s">
        <v>41</v>
      </c>
      <c r="I4" s="1">
        <v>22</v>
      </c>
      <c r="J4" s="1">
        <v>7897711.3599999994</v>
      </c>
      <c r="L4" s="3"/>
      <c r="M4" s="3"/>
      <c r="N4" s="1">
        <v>2640</v>
      </c>
      <c r="O4" s="31">
        <f t="shared" si="0"/>
        <v>0.6685481096133653</v>
      </c>
      <c r="Q4" s="36"/>
      <c r="R4" s="1"/>
      <c r="T4" s="1"/>
      <c r="U4" s="1"/>
      <c r="V4" s="1"/>
      <c r="W4" s="1"/>
      <c r="Z4" s="1"/>
    </row>
    <row r="5" spans="1:26" x14ac:dyDescent="0.3">
      <c r="A5" s="1" t="s">
        <v>116</v>
      </c>
      <c r="B5" s="1" t="s">
        <v>119</v>
      </c>
      <c r="C5" s="1" t="s">
        <v>44</v>
      </c>
      <c r="D5" s="1" t="s">
        <v>5</v>
      </c>
      <c r="E5" s="1" t="s">
        <v>120</v>
      </c>
      <c r="F5" s="1">
        <v>1723</v>
      </c>
      <c r="G5" s="1" t="s">
        <v>46</v>
      </c>
      <c r="H5" s="1" t="s">
        <v>41</v>
      </c>
      <c r="I5" s="1">
        <v>8</v>
      </c>
      <c r="J5" s="1">
        <v>2871895.04</v>
      </c>
      <c r="L5" s="3"/>
      <c r="M5" s="3"/>
      <c r="N5" s="1">
        <v>720</v>
      </c>
      <c r="O5" s="31">
        <f t="shared" si="0"/>
        <v>0.50141108221002395</v>
      </c>
      <c r="Q5" s="36"/>
      <c r="R5" s="1"/>
      <c r="T5" s="1"/>
      <c r="U5" s="1"/>
      <c r="V5" s="1"/>
      <c r="W5" s="1"/>
      <c r="Z5" s="1"/>
    </row>
    <row r="6" spans="1:26" x14ac:dyDescent="0.3">
      <c r="A6" s="1" t="s">
        <v>116</v>
      </c>
      <c r="B6" s="1" t="s">
        <v>119</v>
      </c>
      <c r="C6" s="1" t="s">
        <v>44</v>
      </c>
      <c r="D6" s="1" t="s">
        <v>5</v>
      </c>
      <c r="E6" s="1" t="s">
        <v>120</v>
      </c>
      <c r="F6" s="1">
        <v>1723</v>
      </c>
      <c r="G6" s="1" t="s">
        <v>46</v>
      </c>
      <c r="H6" s="1" t="s">
        <v>41</v>
      </c>
      <c r="I6" s="1">
        <v>22</v>
      </c>
      <c r="J6" s="1">
        <v>7897711.3599999994</v>
      </c>
      <c r="L6" s="3"/>
      <c r="M6" s="3"/>
      <c r="N6" s="1">
        <v>2640</v>
      </c>
      <c r="O6" s="31">
        <f t="shared" si="0"/>
        <v>0.6685481096133653</v>
      </c>
      <c r="Q6" s="36"/>
      <c r="R6" s="1"/>
      <c r="T6" s="1"/>
      <c r="U6" s="1"/>
      <c r="V6" s="1"/>
      <c r="W6" s="1"/>
      <c r="Z6" s="1"/>
    </row>
    <row r="7" spans="1:26" x14ac:dyDescent="0.3">
      <c r="A7" s="1" t="s">
        <v>116</v>
      </c>
      <c r="B7" s="1" t="s">
        <v>119</v>
      </c>
      <c r="C7" s="1" t="s">
        <v>44</v>
      </c>
      <c r="D7" s="1" t="s">
        <v>5</v>
      </c>
      <c r="E7" s="1" t="s">
        <v>120</v>
      </c>
      <c r="F7" s="1">
        <v>1723</v>
      </c>
      <c r="G7" s="1" t="s">
        <v>46</v>
      </c>
      <c r="H7" s="1" t="s">
        <v>41</v>
      </c>
      <c r="I7" s="1">
        <v>292</v>
      </c>
      <c r="J7" s="1">
        <v>104824168.95999999</v>
      </c>
      <c r="L7" s="3"/>
      <c r="M7" s="3"/>
      <c r="N7" s="1">
        <v>35040</v>
      </c>
      <c r="O7" s="31">
        <f t="shared" si="0"/>
        <v>0.6685481096133653</v>
      </c>
      <c r="Q7" s="36"/>
      <c r="R7" s="1"/>
      <c r="T7" s="1"/>
      <c r="U7" s="1"/>
      <c r="V7" s="1"/>
      <c r="W7" s="1"/>
      <c r="Z7" s="1"/>
    </row>
    <row r="8" spans="1:26" x14ac:dyDescent="0.3">
      <c r="A8" s="1" t="s">
        <v>116</v>
      </c>
      <c r="B8" s="1" t="s">
        <v>119</v>
      </c>
      <c r="C8" s="1" t="s">
        <v>44</v>
      </c>
      <c r="D8" s="1" t="s">
        <v>5</v>
      </c>
      <c r="E8" s="1" t="s">
        <v>120</v>
      </c>
      <c r="F8" s="1">
        <v>1723</v>
      </c>
      <c r="G8" s="1" t="s">
        <v>46</v>
      </c>
      <c r="H8" s="1" t="s">
        <v>41</v>
      </c>
      <c r="I8" s="1">
        <v>3</v>
      </c>
      <c r="J8" s="1">
        <v>1076960.6400000001</v>
      </c>
      <c r="L8" s="3"/>
      <c r="M8" s="3"/>
      <c r="N8" s="1">
        <v>380</v>
      </c>
      <c r="O8" s="31">
        <f t="shared" si="0"/>
        <v>0.70568967125855209</v>
      </c>
      <c r="Q8" s="36"/>
      <c r="R8" s="1"/>
      <c r="T8" s="1"/>
      <c r="U8" s="1"/>
      <c r="V8" s="1"/>
      <c r="W8" s="1"/>
      <c r="Z8" s="1"/>
    </row>
    <row r="9" spans="1:26" x14ac:dyDescent="0.3">
      <c r="A9" s="1" t="s">
        <v>116</v>
      </c>
      <c r="B9" s="1" t="s">
        <v>119</v>
      </c>
      <c r="C9" s="1" t="s">
        <v>44</v>
      </c>
      <c r="D9" s="1" t="s">
        <v>5</v>
      </c>
      <c r="E9" s="1" t="s">
        <v>120</v>
      </c>
      <c r="F9" s="1">
        <v>1723</v>
      </c>
      <c r="G9" s="1" t="s">
        <v>46</v>
      </c>
      <c r="H9" s="1" t="s">
        <v>41</v>
      </c>
      <c r="I9" s="1">
        <v>32</v>
      </c>
      <c r="J9" s="1">
        <v>11487580.16</v>
      </c>
      <c r="L9" s="3"/>
      <c r="M9" s="3"/>
      <c r="N9" s="1">
        <v>3840</v>
      </c>
      <c r="O9" s="31">
        <f t="shared" si="0"/>
        <v>0.6685481096133653</v>
      </c>
      <c r="Q9" s="36"/>
      <c r="R9" s="1"/>
      <c r="T9" s="1"/>
      <c r="U9" s="1"/>
      <c r="V9" s="1"/>
      <c r="W9" s="1"/>
      <c r="Z9" s="1"/>
    </row>
    <row r="10" spans="1:26" x14ac:dyDescent="0.3">
      <c r="A10" s="1" t="s">
        <v>116</v>
      </c>
      <c r="B10" s="1" t="s">
        <v>119</v>
      </c>
      <c r="C10" s="1" t="s">
        <v>44</v>
      </c>
      <c r="D10" s="1" t="s">
        <v>5</v>
      </c>
      <c r="E10" s="1" t="s">
        <v>120</v>
      </c>
      <c r="F10" s="1">
        <v>1723</v>
      </c>
      <c r="G10" s="1" t="s">
        <v>46</v>
      </c>
      <c r="H10" s="1" t="s">
        <v>41</v>
      </c>
      <c r="I10" s="1">
        <v>19</v>
      </c>
      <c r="J10" s="1">
        <v>6820750.7200000007</v>
      </c>
      <c r="L10" s="3"/>
      <c r="M10" s="3"/>
      <c r="N10" s="1">
        <v>2280</v>
      </c>
      <c r="O10" s="31">
        <f t="shared" si="0"/>
        <v>0.66854810961336519</v>
      </c>
      <c r="Q10" s="36"/>
      <c r="R10" s="1"/>
      <c r="T10" s="1"/>
      <c r="U10" s="1"/>
      <c r="V10" s="1"/>
      <c r="W10" s="1"/>
      <c r="Z10" s="1"/>
    </row>
    <row r="11" spans="1:26" x14ac:dyDescent="0.3">
      <c r="A11" s="1" t="s">
        <v>116</v>
      </c>
      <c r="B11" s="1" t="s">
        <v>119</v>
      </c>
      <c r="C11" s="1" t="s">
        <v>44</v>
      </c>
      <c r="D11" s="1" t="s">
        <v>5</v>
      </c>
      <c r="E11" s="1" t="s">
        <v>120</v>
      </c>
      <c r="F11" s="1">
        <v>1723</v>
      </c>
      <c r="G11" s="1" t="s">
        <v>46</v>
      </c>
      <c r="H11" s="1" t="s">
        <v>41</v>
      </c>
      <c r="I11" s="1">
        <v>4</v>
      </c>
      <c r="J11" s="1">
        <v>1435947.52</v>
      </c>
      <c r="L11" s="3"/>
      <c r="M11" s="3"/>
      <c r="N11" s="1">
        <v>480</v>
      </c>
      <c r="O11" s="31">
        <f t="shared" si="0"/>
        <v>0.6685481096133653</v>
      </c>
      <c r="Q11" s="36"/>
      <c r="R11" s="1"/>
      <c r="T11" s="1"/>
      <c r="U11" s="1"/>
      <c r="V11" s="1"/>
      <c r="W11" s="1"/>
      <c r="Z11" s="1"/>
    </row>
    <row r="12" spans="1:26" x14ac:dyDescent="0.3">
      <c r="A12" s="1" t="s">
        <v>116</v>
      </c>
      <c r="B12" s="1" t="s">
        <v>119</v>
      </c>
      <c r="C12" s="1" t="s">
        <v>44</v>
      </c>
      <c r="D12" s="1" t="s">
        <v>5</v>
      </c>
      <c r="E12" s="1" t="s">
        <v>120</v>
      </c>
      <c r="F12" s="1">
        <v>1723</v>
      </c>
      <c r="G12" s="1" t="s">
        <v>46</v>
      </c>
      <c r="H12" s="1" t="s">
        <v>41</v>
      </c>
      <c r="I12" s="1">
        <v>5</v>
      </c>
      <c r="J12" s="1">
        <v>1794934.4000000001</v>
      </c>
      <c r="L12" s="3"/>
      <c r="M12" s="3"/>
      <c r="N12" s="1">
        <v>600</v>
      </c>
      <c r="O12" s="31">
        <f t="shared" si="0"/>
        <v>0.66854810961336519</v>
      </c>
      <c r="Q12" s="36"/>
      <c r="R12" s="1"/>
      <c r="T12" s="1"/>
      <c r="U12" s="1"/>
      <c r="V12" s="1"/>
      <c r="W12" s="1"/>
      <c r="Z12" s="1"/>
    </row>
    <row r="13" spans="1:26" x14ac:dyDescent="0.3">
      <c r="A13" s="1" t="s">
        <v>116</v>
      </c>
      <c r="B13" s="1" t="s">
        <v>119</v>
      </c>
      <c r="C13" s="1" t="s">
        <v>44</v>
      </c>
      <c r="D13" s="1" t="s">
        <v>5</v>
      </c>
      <c r="E13" s="1" t="s">
        <v>120</v>
      </c>
      <c r="F13" s="1">
        <v>1723</v>
      </c>
      <c r="G13" s="1" t="s">
        <v>46</v>
      </c>
      <c r="H13" s="1" t="s">
        <v>41</v>
      </c>
      <c r="I13" s="1">
        <v>70</v>
      </c>
      <c r="J13" s="1">
        <v>25129081.600000001</v>
      </c>
      <c r="L13" s="3"/>
      <c r="M13" s="3"/>
      <c r="N13" s="1">
        <v>7605</v>
      </c>
      <c r="O13" s="31">
        <f t="shared" si="0"/>
        <v>0.60527480638210029</v>
      </c>
      <c r="Q13" s="36"/>
      <c r="R13" s="1"/>
      <c r="T13" s="1"/>
      <c r="U13" s="1"/>
      <c r="V13" s="1"/>
      <c r="W13" s="1"/>
      <c r="Z13" s="1"/>
    </row>
    <row r="14" spans="1:26" x14ac:dyDescent="0.3">
      <c r="A14" s="1" t="s">
        <v>116</v>
      </c>
      <c r="B14" s="1" t="s">
        <v>119</v>
      </c>
      <c r="C14" s="1" t="s">
        <v>44</v>
      </c>
      <c r="D14" s="1" t="s">
        <v>5</v>
      </c>
      <c r="E14" s="1" t="s">
        <v>120</v>
      </c>
      <c r="F14" s="1">
        <v>1723</v>
      </c>
      <c r="G14" s="1" t="s">
        <v>46</v>
      </c>
      <c r="H14" s="1" t="s">
        <v>41</v>
      </c>
      <c r="I14" s="1">
        <v>4</v>
      </c>
      <c r="J14" s="1">
        <v>1435947.52</v>
      </c>
      <c r="L14" s="3"/>
      <c r="M14" s="3"/>
      <c r="N14" s="1">
        <v>540</v>
      </c>
      <c r="O14" s="31">
        <f t="shared" si="0"/>
        <v>0.75211662331503593</v>
      </c>
      <c r="Q14" s="36"/>
      <c r="R14" s="1"/>
      <c r="T14" s="1"/>
      <c r="U14" s="1"/>
      <c r="V14" s="1"/>
      <c r="W14" s="1"/>
      <c r="Z14" s="1"/>
    </row>
    <row r="15" spans="1:26" x14ac:dyDescent="0.3">
      <c r="A15" s="39" t="s">
        <v>116</v>
      </c>
      <c r="B15" s="39" t="s">
        <v>119</v>
      </c>
      <c r="C15" s="39" t="s">
        <v>44</v>
      </c>
      <c r="D15" s="39" t="s">
        <v>5</v>
      </c>
      <c r="E15" s="39" t="s">
        <v>120</v>
      </c>
      <c r="F15" s="39">
        <v>1723</v>
      </c>
      <c r="G15" s="39" t="s">
        <v>46</v>
      </c>
      <c r="H15" s="39" t="s">
        <v>41</v>
      </c>
      <c r="I15" s="39">
        <v>76</v>
      </c>
      <c r="J15" s="39">
        <v>27283002.880000003</v>
      </c>
      <c r="K15" s="39"/>
      <c r="L15" s="40"/>
      <c r="M15" s="40"/>
      <c r="N15" s="39">
        <v>1060</v>
      </c>
      <c r="O15" s="31">
        <f t="shared" si="0"/>
        <v>7.7704056599799023E-2</v>
      </c>
      <c r="Q15" s="36"/>
      <c r="R15" s="1"/>
      <c r="T15" s="1"/>
      <c r="U15" s="1"/>
      <c r="V15" s="1"/>
      <c r="W15" s="1"/>
      <c r="Z15" s="1"/>
    </row>
    <row r="16" spans="1:26" x14ac:dyDescent="0.3">
      <c r="A16" s="1" t="s">
        <v>116</v>
      </c>
      <c r="B16" s="1" t="s">
        <v>119</v>
      </c>
      <c r="C16" s="1" t="s">
        <v>44</v>
      </c>
      <c r="D16" s="1" t="s">
        <v>5</v>
      </c>
      <c r="E16" s="1" t="s">
        <v>120</v>
      </c>
      <c r="F16" s="1">
        <v>1723</v>
      </c>
      <c r="G16" s="1" t="s">
        <v>46</v>
      </c>
      <c r="H16" s="1" t="s">
        <v>41</v>
      </c>
      <c r="I16" s="1">
        <v>500</v>
      </c>
      <c r="J16" s="1">
        <v>179493440</v>
      </c>
      <c r="L16" s="3"/>
      <c r="M16" s="3"/>
      <c r="N16" s="1">
        <v>60000</v>
      </c>
      <c r="O16" s="31">
        <f t="shared" si="0"/>
        <v>0.6685481096133653</v>
      </c>
      <c r="Q16" s="36"/>
      <c r="R16" s="1"/>
      <c r="T16" s="1"/>
      <c r="U16" s="1"/>
      <c r="V16" s="1"/>
      <c r="W16" s="1"/>
      <c r="Z16" s="1"/>
    </row>
    <row r="17" spans="1:26" x14ac:dyDescent="0.3">
      <c r="A17" s="1" t="s">
        <v>116</v>
      </c>
      <c r="B17" s="1" t="s">
        <v>119</v>
      </c>
      <c r="C17" s="1" t="s">
        <v>44</v>
      </c>
      <c r="D17" s="1" t="s">
        <v>5</v>
      </c>
      <c r="E17" s="1" t="s">
        <v>120</v>
      </c>
      <c r="F17" s="1">
        <v>1723</v>
      </c>
      <c r="G17" s="1" t="s">
        <v>46</v>
      </c>
      <c r="H17" s="1" t="s">
        <v>41</v>
      </c>
      <c r="I17" s="1">
        <v>1</v>
      </c>
      <c r="J17" s="1">
        <v>358986.88</v>
      </c>
      <c r="L17" s="3"/>
      <c r="M17" s="3"/>
      <c r="N17" s="1">
        <v>120</v>
      </c>
      <c r="O17" s="31">
        <f t="shared" si="0"/>
        <v>0.6685481096133653</v>
      </c>
      <c r="Q17" s="36"/>
      <c r="R17" s="1"/>
      <c r="T17" s="1"/>
      <c r="U17" s="1"/>
      <c r="V17" s="1"/>
      <c r="W17" s="1"/>
      <c r="Z17" s="1"/>
    </row>
    <row r="18" spans="1:26" x14ac:dyDescent="0.3">
      <c r="A18" s="1" t="s">
        <v>116</v>
      </c>
      <c r="B18" s="1" t="s">
        <v>119</v>
      </c>
      <c r="C18" s="1" t="s">
        <v>44</v>
      </c>
      <c r="D18" s="1" t="s">
        <v>5</v>
      </c>
      <c r="E18" s="1" t="s">
        <v>120</v>
      </c>
      <c r="F18" s="1">
        <v>1723</v>
      </c>
      <c r="G18" s="1" t="s">
        <v>46</v>
      </c>
      <c r="H18" s="1" t="s">
        <v>41</v>
      </c>
      <c r="I18" s="1">
        <v>1</v>
      </c>
      <c r="J18" s="1">
        <v>358986.88</v>
      </c>
      <c r="L18" s="3"/>
      <c r="M18" s="3"/>
      <c r="N18" s="1">
        <v>120</v>
      </c>
      <c r="O18" s="31">
        <f t="shared" si="0"/>
        <v>0.6685481096133653</v>
      </c>
      <c r="Q18" s="36"/>
      <c r="R18" s="1"/>
      <c r="T18" s="1"/>
      <c r="U18" s="1"/>
      <c r="V18" s="1"/>
      <c r="W18" s="1"/>
      <c r="Z18" s="1"/>
    </row>
    <row r="19" spans="1:26" x14ac:dyDescent="0.3">
      <c r="A19" s="1" t="s">
        <v>116</v>
      </c>
      <c r="B19" s="1" t="s">
        <v>119</v>
      </c>
      <c r="C19" s="1" t="s">
        <v>44</v>
      </c>
      <c r="D19" s="1" t="s">
        <v>5</v>
      </c>
      <c r="E19" s="1" t="s">
        <v>120</v>
      </c>
      <c r="F19" s="1">
        <v>1723</v>
      </c>
      <c r="G19" s="1" t="s">
        <v>46</v>
      </c>
      <c r="H19" s="1" t="s">
        <v>41</v>
      </c>
      <c r="I19" s="1">
        <v>64</v>
      </c>
      <c r="J19" s="1">
        <v>22975160.32</v>
      </c>
      <c r="L19" s="3"/>
      <c r="M19" s="3"/>
      <c r="N19" s="1">
        <v>7740</v>
      </c>
      <c r="O19" s="31">
        <f t="shared" si="0"/>
        <v>0.67377114171971975</v>
      </c>
      <c r="Q19" s="36"/>
      <c r="R19" s="1"/>
      <c r="T19" s="1"/>
      <c r="U19" s="1"/>
      <c r="V19" s="1"/>
      <c r="W19" s="1"/>
      <c r="Z19" s="1"/>
    </row>
    <row r="20" spans="1:26" x14ac:dyDescent="0.3">
      <c r="A20" s="39" t="s">
        <v>116</v>
      </c>
      <c r="B20" s="39" t="s">
        <v>119</v>
      </c>
      <c r="C20" s="39" t="s">
        <v>44</v>
      </c>
      <c r="D20" s="39" t="s">
        <v>5</v>
      </c>
      <c r="E20" s="39" t="s">
        <v>120</v>
      </c>
      <c r="F20" s="39">
        <v>1724</v>
      </c>
      <c r="G20" s="39" t="s">
        <v>46</v>
      </c>
      <c r="H20" s="39" t="s">
        <v>41</v>
      </c>
      <c r="I20" s="39">
        <v>18</v>
      </c>
      <c r="J20" s="39">
        <v>6461763.8399999999</v>
      </c>
      <c r="K20" s="39"/>
      <c r="L20" s="40"/>
      <c r="M20" s="40"/>
      <c r="N20" s="39">
        <v>140</v>
      </c>
      <c r="O20" s="41">
        <f t="shared" si="0"/>
        <v>4.333182191938479E-2</v>
      </c>
      <c r="Q20" s="36"/>
      <c r="R20" s="1"/>
      <c r="T20" s="1"/>
      <c r="U20" s="1"/>
      <c r="V20" s="1"/>
      <c r="W20" s="1"/>
      <c r="Z20" s="1"/>
    </row>
    <row r="21" spans="1:26" x14ac:dyDescent="0.3">
      <c r="A21" s="39" t="s">
        <v>116</v>
      </c>
      <c r="B21" s="39" t="s">
        <v>119</v>
      </c>
      <c r="C21" s="39" t="s">
        <v>44</v>
      </c>
      <c r="D21" s="39" t="s">
        <v>5</v>
      </c>
      <c r="E21" s="39" t="s">
        <v>120</v>
      </c>
      <c r="F21" s="39">
        <v>1724</v>
      </c>
      <c r="G21" s="39" t="s">
        <v>46</v>
      </c>
      <c r="H21" s="39" t="s">
        <v>41</v>
      </c>
      <c r="I21" s="39">
        <v>12</v>
      </c>
      <c r="J21" s="39">
        <v>4307842.5600000005</v>
      </c>
      <c r="K21" s="39"/>
      <c r="L21" s="40"/>
      <c r="M21" s="40"/>
      <c r="N21" s="39">
        <v>110</v>
      </c>
      <c r="O21" s="41">
        <f t="shared" si="0"/>
        <v>5.1069647262132062E-2</v>
      </c>
      <c r="Q21" s="36"/>
      <c r="R21" s="1"/>
      <c r="T21" s="1"/>
      <c r="U21" s="1"/>
      <c r="V21" s="1"/>
      <c r="W21" s="1"/>
      <c r="Z21" s="1"/>
    </row>
    <row r="22" spans="1:26" x14ac:dyDescent="0.3">
      <c r="A22" s="39" t="s">
        <v>116</v>
      </c>
      <c r="B22" s="39" t="s">
        <v>119</v>
      </c>
      <c r="C22" s="39" t="s">
        <v>44</v>
      </c>
      <c r="D22" s="39" t="s">
        <v>5</v>
      </c>
      <c r="E22" s="39" t="s">
        <v>120</v>
      </c>
      <c r="F22" s="39">
        <v>1724</v>
      </c>
      <c r="G22" s="39" t="s">
        <v>46</v>
      </c>
      <c r="H22" s="39" t="s">
        <v>41</v>
      </c>
      <c r="I22" s="39">
        <v>13</v>
      </c>
      <c r="J22" s="39">
        <v>4666829.4400000004</v>
      </c>
      <c r="K22" s="39"/>
      <c r="L22" s="40"/>
      <c r="M22" s="40"/>
      <c r="N22" s="39">
        <v>110</v>
      </c>
      <c r="O22" s="41">
        <f t="shared" si="0"/>
        <v>4.7141212857352677E-2</v>
      </c>
      <c r="Q22" s="36"/>
      <c r="R22" s="1"/>
      <c r="T22" s="1"/>
      <c r="U22" s="1"/>
      <c r="V22" s="1"/>
      <c r="W22" s="1"/>
      <c r="Z22" s="1"/>
    </row>
    <row r="23" spans="1:26" x14ac:dyDescent="0.3">
      <c r="A23" s="39" t="s">
        <v>116</v>
      </c>
      <c r="B23" s="39" t="s">
        <v>119</v>
      </c>
      <c r="C23" s="39" t="s">
        <v>44</v>
      </c>
      <c r="D23" s="39" t="s">
        <v>5</v>
      </c>
      <c r="E23" s="39" t="s">
        <v>120</v>
      </c>
      <c r="F23" s="39">
        <v>1724</v>
      </c>
      <c r="G23" s="39" t="s">
        <v>46</v>
      </c>
      <c r="H23" s="39" t="s">
        <v>41</v>
      </c>
      <c r="I23" s="39">
        <v>27</v>
      </c>
      <c r="J23" s="39">
        <v>9692645.7599999998</v>
      </c>
      <c r="K23" s="39"/>
      <c r="L23" s="40"/>
      <c r="M23" s="40"/>
      <c r="N23" s="39">
        <v>210</v>
      </c>
      <c r="O23" s="41">
        <f t="shared" si="0"/>
        <v>4.333182191938479E-2</v>
      </c>
      <c r="Q23" s="36"/>
      <c r="R23" s="1"/>
      <c r="T23" s="1"/>
      <c r="U23" s="1"/>
      <c r="V23" s="1"/>
      <c r="W23" s="1"/>
      <c r="Z23" s="1"/>
    </row>
    <row r="24" spans="1:26" x14ac:dyDescent="0.3">
      <c r="A24" s="1" t="s">
        <v>116</v>
      </c>
      <c r="B24" s="1" t="s">
        <v>119</v>
      </c>
      <c r="C24" s="1" t="s">
        <v>44</v>
      </c>
      <c r="D24" s="1" t="s">
        <v>5</v>
      </c>
      <c r="E24" s="1" t="s">
        <v>120</v>
      </c>
      <c r="F24" s="1">
        <v>1724</v>
      </c>
      <c r="G24" s="1" t="s">
        <v>46</v>
      </c>
      <c r="H24" s="1" t="s">
        <v>41</v>
      </c>
      <c r="I24" s="1">
        <v>13</v>
      </c>
      <c r="J24" s="1">
        <v>4666829.4400000004</v>
      </c>
      <c r="L24" s="3"/>
      <c r="M24" s="3"/>
      <c r="N24" s="1">
        <v>1560</v>
      </c>
      <c r="O24" s="31">
        <f t="shared" si="0"/>
        <v>0.66854810961336519</v>
      </c>
      <c r="Q24" s="36"/>
      <c r="R24" s="1"/>
      <c r="T24" s="1"/>
      <c r="U24" s="1"/>
      <c r="V24" s="1"/>
      <c r="W24" s="1"/>
      <c r="Z24" s="1"/>
    </row>
    <row r="25" spans="1:26" x14ac:dyDescent="0.3">
      <c r="A25" s="1" t="s">
        <v>116</v>
      </c>
      <c r="B25" s="1" t="s">
        <v>119</v>
      </c>
      <c r="C25" s="1" t="s">
        <v>44</v>
      </c>
      <c r="D25" s="1" t="s">
        <v>5</v>
      </c>
      <c r="E25" s="1" t="s">
        <v>120</v>
      </c>
      <c r="F25" s="1">
        <v>1724</v>
      </c>
      <c r="G25" s="1" t="s">
        <v>46</v>
      </c>
      <c r="H25" s="1" t="s">
        <v>41</v>
      </c>
      <c r="I25" s="1">
        <v>17</v>
      </c>
      <c r="J25" s="1">
        <v>6102776.96</v>
      </c>
      <c r="L25" s="3"/>
      <c r="M25" s="3"/>
      <c r="N25" s="1">
        <v>2040</v>
      </c>
      <c r="O25" s="31">
        <f t="shared" si="0"/>
        <v>0.6685481096133653</v>
      </c>
      <c r="Q25" s="36"/>
      <c r="R25" s="1"/>
      <c r="T25" s="1"/>
      <c r="U25" s="1"/>
      <c r="V25" s="1"/>
      <c r="W25" s="1"/>
      <c r="Z25" s="1"/>
    </row>
    <row r="26" spans="1:26" x14ac:dyDescent="0.3">
      <c r="A26" s="1" t="s">
        <v>116</v>
      </c>
      <c r="B26" s="1" t="s">
        <v>119</v>
      </c>
      <c r="C26" s="1" t="s">
        <v>44</v>
      </c>
      <c r="D26" s="1" t="s">
        <v>5</v>
      </c>
      <c r="E26" s="1" t="s">
        <v>120</v>
      </c>
      <c r="F26" s="1">
        <v>1724</v>
      </c>
      <c r="G26" s="1" t="s">
        <v>46</v>
      </c>
      <c r="H26" s="1" t="s">
        <v>41</v>
      </c>
      <c r="I26" s="1">
        <v>8</v>
      </c>
      <c r="J26" s="1">
        <v>2871895.04</v>
      </c>
      <c r="L26" s="3"/>
      <c r="M26" s="3"/>
      <c r="N26" s="1">
        <v>960</v>
      </c>
      <c r="O26" s="31">
        <f t="shared" si="0"/>
        <v>0.6685481096133653</v>
      </c>
      <c r="Q26" s="36"/>
      <c r="R26" s="1"/>
      <c r="T26" s="1"/>
      <c r="U26" s="1"/>
      <c r="V26" s="1"/>
      <c r="W26" s="1"/>
      <c r="Z26" s="1"/>
    </row>
    <row r="27" spans="1:26" x14ac:dyDescent="0.3">
      <c r="A27" s="1" t="s">
        <v>116</v>
      </c>
      <c r="B27" s="1" t="s">
        <v>119</v>
      </c>
      <c r="C27" s="1" t="s">
        <v>44</v>
      </c>
      <c r="D27" s="1" t="s">
        <v>5</v>
      </c>
      <c r="E27" s="1" t="s">
        <v>120</v>
      </c>
      <c r="F27" s="1">
        <v>1724</v>
      </c>
      <c r="G27" s="1" t="s">
        <v>46</v>
      </c>
      <c r="H27" s="1" t="s">
        <v>41</v>
      </c>
      <c r="I27" s="1">
        <v>190</v>
      </c>
      <c r="J27" s="1">
        <v>68207507.200000003</v>
      </c>
      <c r="L27" s="3"/>
      <c r="M27" s="3"/>
      <c r="N27" s="1">
        <v>19950</v>
      </c>
      <c r="O27" s="31">
        <f t="shared" si="0"/>
        <v>0.58497959591169457</v>
      </c>
      <c r="Q27" s="36"/>
      <c r="R27" s="1"/>
      <c r="T27" s="1"/>
      <c r="U27" s="1"/>
      <c r="V27" s="1"/>
      <c r="W27" s="1"/>
      <c r="Z27" s="1"/>
    </row>
    <row r="28" spans="1:26" x14ac:dyDescent="0.3">
      <c r="A28" s="1" t="s">
        <v>116</v>
      </c>
      <c r="B28" s="1" t="s">
        <v>119</v>
      </c>
      <c r="C28" s="1" t="s">
        <v>44</v>
      </c>
      <c r="D28" s="1" t="s">
        <v>5</v>
      </c>
      <c r="E28" s="1" t="s">
        <v>120</v>
      </c>
      <c r="F28" s="1">
        <v>1724</v>
      </c>
      <c r="G28" s="1" t="s">
        <v>46</v>
      </c>
      <c r="H28" s="1" t="s">
        <v>41</v>
      </c>
      <c r="I28" s="1">
        <v>147</v>
      </c>
      <c r="J28" s="1">
        <v>52771071.359999999</v>
      </c>
      <c r="L28" s="3"/>
      <c r="M28" s="3"/>
      <c r="N28" s="1">
        <v>17640</v>
      </c>
      <c r="O28" s="31">
        <f t="shared" si="0"/>
        <v>0.6685481096133653</v>
      </c>
      <c r="Q28" s="36"/>
      <c r="R28" s="1"/>
      <c r="T28" s="1"/>
      <c r="U28" s="1"/>
      <c r="V28" s="1"/>
      <c r="W28" s="1"/>
      <c r="Z28" s="1"/>
    </row>
    <row r="29" spans="1:26" x14ac:dyDescent="0.3">
      <c r="A29" s="1" t="s">
        <v>116</v>
      </c>
      <c r="B29" s="1" t="s">
        <v>119</v>
      </c>
      <c r="C29" s="1" t="s">
        <v>44</v>
      </c>
      <c r="D29" s="1" t="s">
        <v>5</v>
      </c>
      <c r="E29" s="1" t="s">
        <v>120</v>
      </c>
      <c r="F29" s="1">
        <v>1724</v>
      </c>
      <c r="G29" s="1" t="s">
        <v>46</v>
      </c>
      <c r="H29" s="1" t="s">
        <v>41</v>
      </c>
      <c r="I29" s="1">
        <v>8</v>
      </c>
      <c r="J29" s="1">
        <v>2871895.04</v>
      </c>
      <c r="L29" s="3"/>
      <c r="M29" s="3"/>
      <c r="N29" s="1">
        <v>60</v>
      </c>
      <c r="O29" s="31">
        <f t="shared" si="0"/>
        <v>4.1784256850835332E-2</v>
      </c>
      <c r="Q29" s="36"/>
      <c r="R29" s="1"/>
      <c r="T29" s="1"/>
      <c r="U29" s="1"/>
      <c r="V29" s="1"/>
      <c r="W29" s="1"/>
      <c r="Z29" s="1"/>
    </row>
    <row r="30" spans="1:26" x14ac:dyDescent="0.3">
      <c r="A30" s="1" t="s">
        <v>116</v>
      </c>
      <c r="B30" s="1" t="s">
        <v>119</v>
      </c>
      <c r="C30" s="1" t="s">
        <v>44</v>
      </c>
      <c r="D30" s="1" t="s">
        <v>5</v>
      </c>
      <c r="E30" s="1" t="s">
        <v>120</v>
      </c>
      <c r="F30" s="1">
        <v>1724</v>
      </c>
      <c r="G30" s="1" t="s">
        <v>46</v>
      </c>
      <c r="H30" s="1" t="s">
        <v>41</v>
      </c>
      <c r="I30" s="1">
        <v>62</v>
      </c>
      <c r="J30" s="1">
        <v>22257186.559999999</v>
      </c>
      <c r="L30" s="3"/>
      <c r="M30" s="3"/>
      <c r="N30" s="1">
        <v>480</v>
      </c>
      <c r="O30" s="31">
        <f t="shared" si="0"/>
        <v>4.313213610408808E-2</v>
      </c>
      <c r="Q30" s="36"/>
      <c r="R30" s="1"/>
      <c r="T30" s="1"/>
      <c r="U30" s="1"/>
      <c r="V30" s="1"/>
      <c r="W30" s="1"/>
      <c r="Z30" s="1"/>
    </row>
    <row r="31" spans="1:26" x14ac:dyDescent="0.3">
      <c r="A31" s="1" t="s">
        <v>116</v>
      </c>
      <c r="B31" s="1" t="s">
        <v>119</v>
      </c>
      <c r="C31" s="1" t="s">
        <v>44</v>
      </c>
      <c r="D31" s="1" t="s">
        <v>5</v>
      </c>
      <c r="E31" s="1" t="s">
        <v>120</v>
      </c>
      <c r="F31" s="1">
        <v>1724</v>
      </c>
      <c r="G31" s="1" t="s">
        <v>46</v>
      </c>
      <c r="H31" s="1" t="s">
        <v>41</v>
      </c>
      <c r="I31" s="1">
        <v>10</v>
      </c>
      <c r="J31" s="1">
        <v>3589868.8000000003</v>
      </c>
      <c r="L31" s="3"/>
      <c r="M31" s="3"/>
      <c r="N31" s="1">
        <v>80</v>
      </c>
      <c r="O31" s="31">
        <f t="shared" si="0"/>
        <v>4.4569873974224343E-2</v>
      </c>
      <c r="Q31" s="36"/>
      <c r="R31" s="1"/>
      <c r="T31" s="1"/>
      <c r="U31" s="1"/>
      <c r="V31" s="1"/>
      <c r="W31" s="1"/>
      <c r="Z31" s="1"/>
    </row>
    <row r="32" spans="1:26" x14ac:dyDescent="0.3">
      <c r="A32" s="1" t="s">
        <v>116</v>
      </c>
      <c r="B32" s="1" t="s">
        <v>119</v>
      </c>
      <c r="C32" s="1" t="s">
        <v>44</v>
      </c>
      <c r="D32" s="1" t="s">
        <v>5</v>
      </c>
      <c r="E32" s="1" t="s">
        <v>120</v>
      </c>
      <c r="F32" s="1">
        <v>1724</v>
      </c>
      <c r="G32" s="1" t="s">
        <v>46</v>
      </c>
      <c r="H32" s="1" t="s">
        <v>41</v>
      </c>
      <c r="I32" s="1">
        <v>171</v>
      </c>
      <c r="J32" s="1">
        <v>61386756.479999997</v>
      </c>
      <c r="L32" s="3"/>
      <c r="M32" s="3"/>
      <c r="N32" s="1">
        <v>25650</v>
      </c>
      <c r="O32" s="31">
        <f t="shared" si="0"/>
        <v>0.83568513701670666</v>
      </c>
      <c r="Q32" s="36"/>
      <c r="R32" s="1"/>
      <c r="T32" s="1"/>
      <c r="U32" s="1"/>
      <c r="V32" s="1"/>
      <c r="W32" s="1"/>
      <c r="Z32" s="1"/>
    </row>
    <row r="33" spans="1:26" x14ac:dyDescent="0.3">
      <c r="A33" s="1" t="s">
        <v>116</v>
      </c>
      <c r="B33" s="1" t="s">
        <v>119</v>
      </c>
      <c r="C33" s="1" t="s">
        <v>44</v>
      </c>
      <c r="D33" s="1" t="s">
        <v>5</v>
      </c>
      <c r="E33" s="1" t="s">
        <v>120</v>
      </c>
      <c r="F33" s="1">
        <v>1724</v>
      </c>
      <c r="G33" s="1" t="s">
        <v>46</v>
      </c>
      <c r="H33" s="1" t="s">
        <v>41</v>
      </c>
      <c r="I33" s="1">
        <v>147</v>
      </c>
      <c r="J33" s="1">
        <v>52771071.359999999</v>
      </c>
      <c r="L33" s="3"/>
      <c r="M33" s="3"/>
      <c r="N33" s="1">
        <v>17745</v>
      </c>
      <c r="O33" s="31">
        <f t="shared" si="0"/>
        <v>0.67252756264677815</v>
      </c>
      <c r="Q33" s="36"/>
      <c r="R33" s="1"/>
      <c r="T33" s="1"/>
      <c r="U33" s="1"/>
      <c r="V33" s="1"/>
      <c r="W33" s="1"/>
      <c r="Z33" s="1"/>
    </row>
    <row r="34" spans="1:26" x14ac:dyDescent="0.3">
      <c r="A34" s="1" t="s">
        <v>116</v>
      </c>
      <c r="B34" s="1" t="s">
        <v>119</v>
      </c>
      <c r="C34" s="1" t="s">
        <v>44</v>
      </c>
      <c r="D34" s="1" t="s">
        <v>5</v>
      </c>
      <c r="E34" s="1" t="s">
        <v>120</v>
      </c>
      <c r="F34" s="1">
        <v>1724</v>
      </c>
      <c r="G34" s="1" t="s">
        <v>46</v>
      </c>
      <c r="H34" s="1" t="s">
        <v>41</v>
      </c>
      <c r="I34" s="1">
        <v>48</v>
      </c>
      <c r="J34" s="1">
        <v>17231370.240000002</v>
      </c>
      <c r="L34" s="3"/>
      <c r="M34" s="3"/>
      <c r="N34" s="1">
        <v>5760</v>
      </c>
      <c r="O34" s="31">
        <f t="shared" si="0"/>
        <v>0.66854810961336519</v>
      </c>
      <c r="Q34" s="36"/>
      <c r="R34" s="1"/>
      <c r="T34" s="1"/>
      <c r="U34" s="1"/>
      <c r="V34" s="1"/>
      <c r="W34" s="1"/>
      <c r="Z34" s="1"/>
    </row>
    <row r="35" spans="1:26" x14ac:dyDescent="0.3">
      <c r="A35" s="1" t="s">
        <v>116</v>
      </c>
      <c r="B35" s="1" t="s">
        <v>119</v>
      </c>
      <c r="C35" s="1" t="s">
        <v>44</v>
      </c>
      <c r="D35" s="1" t="s">
        <v>5</v>
      </c>
      <c r="E35" s="1" t="s">
        <v>120</v>
      </c>
      <c r="F35" s="1">
        <v>1724</v>
      </c>
      <c r="G35" s="1" t="s">
        <v>46</v>
      </c>
      <c r="H35" s="1" t="s">
        <v>41</v>
      </c>
      <c r="I35" s="1">
        <v>70</v>
      </c>
      <c r="J35" s="1">
        <v>25129081.600000001</v>
      </c>
      <c r="L35" s="3"/>
      <c r="M35" s="3"/>
      <c r="N35" s="1">
        <v>8400</v>
      </c>
      <c r="O35" s="31">
        <f t="shared" si="0"/>
        <v>0.66854810961336519</v>
      </c>
      <c r="Q35" s="36"/>
      <c r="R35" s="1"/>
      <c r="T35" s="1"/>
      <c r="U35" s="1"/>
      <c r="V35" s="1"/>
      <c r="W35" s="1"/>
      <c r="Z35" s="1"/>
    </row>
    <row r="36" spans="1:26" x14ac:dyDescent="0.3">
      <c r="A36" s="1" t="s">
        <v>116</v>
      </c>
      <c r="B36" s="1" t="s">
        <v>119</v>
      </c>
      <c r="C36" s="1" t="s">
        <v>44</v>
      </c>
      <c r="D36" s="1" t="s">
        <v>5</v>
      </c>
      <c r="E36" s="1" t="s">
        <v>120</v>
      </c>
      <c r="F36" s="1">
        <v>1724</v>
      </c>
      <c r="G36" s="1" t="s">
        <v>46</v>
      </c>
      <c r="H36" s="1" t="s">
        <v>41</v>
      </c>
      <c r="I36" s="1">
        <v>20</v>
      </c>
      <c r="J36" s="1">
        <v>7179737.6000000006</v>
      </c>
      <c r="L36" s="3"/>
      <c r="M36" s="3"/>
      <c r="N36" s="1">
        <v>2400</v>
      </c>
      <c r="O36" s="31">
        <f t="shared" si="0"/>
        <v>0.66854810961336519</v>
      </c>
      <c r="Q36" s="36"/>
      <c r="R36" s="1"/>
      <c r="T36" s="1"/>
      <c r="U36" s="1"/>
      <c r="V36" s="1"/>
      <c r="W36" s="1"/>
      <c r="Z36" s="1"/>
    </row>
    <row r="37" spans="1:26" x14ac:dyDescent="0.3">
      <c r="A37" s="1" t="s">
        <v>116</v>
      </c>
      <c r="B37" s="1" t="s">
        <v>119</v>
      </c>
      <c r="C37" s="1" t="s">
        <v>44</v>
      </c>
      <c r="D37" s="1" t="s">
        <v>5</v>
      </c>
      <c r="E37" s="1" t="s">
        <v>120</v>
      </c>
      <c r="F37" s="1">
        <v>1724</v>
      </c>
      <c r="G37" s="1" t="s">
        <v>46</v>
      </c>
      <c r="H37" s="1" t="s">
        <v>41</v>
      </c>
      <c r="I37" s="1">
        <v>5</v>
      </c>
      <c r="J37" s="1">
        <v>1794934.4000000001</v>
      </c>
      <c r="L37" s="3"/>
      <c r="M37" s="3"/>
      <c r="N37" s="1">
        <v>600</v>
      </c>
      <c r="O37" s="31">
        <f t="shared" si="0"/>
        <v>0.66854810961336519</v>
      </c>
      <c r="Q37" s="36"/>
      <c r="R37" s="1"/>
      <c r="T37" s="1"/>
      <c r="U37" s="1"/>
      <c r="V37" s="1"/>
      <c r="W37" s="1"/>
      <c r="Z37" s="1"/>
    </row>
    <row r="38" spans="1:26" x14ac:dyDescent="0.3">
      <c r="A38" s="1" t="s">
        <v>116</v>
      </c>
      <c r="B38" s="1" t="s">
        <v>119</v>
      </c>
      <c r="C38" s="1" t="s">
        <v>44</v>
      </c>
      <c r="D38" s="1" t="s">
        <v>5</v>
      </c>
      <c r="E38" s="1" t="s">
        <v>120</v>
      </c>
      <c r="F38" s="1">
        <v>1724</v>
      </c>
      <c r="G38" s="1" t="s">
        <v>46</v>
      </c>
      <c r="H38" s="1" t="s">
        <v>41</v>
      </c>
      <c r="I38" s="1">
        <v>7</v>
      </c>
      <c r="J38" s="1">
        <v>2512908.16</v>
      </c>
      <c r="L38" s="3"/>
      <c r="M38" s="3"/>
      <c r="N38" s="1">
        <v>1260</v>
      </c>
      <c r="O38" s="31">
        <f t="shared" si="0"/>
        <v>1.0028221644200479</v>
      </c>
      <c r="Q38" s="36"/>
      <c r="R38" s="1"/>
      <c r="T38" s="1"/>
      <c r="U38" s="1"/>
      <c r="V38" s="1"/>
      <c r="W38" s="1"/>
      <c r="Z38" s="1"/>
    </row>
    <row r="39" spans="1:26" x14ac:dyDescent="0.3">
      <c r="A39" s="1" t="s">
        <v>116</v>
      </c>
      <c r="B39" s="1" t="s">
        <v>119</v>
      </c>
      <c r="C39" s="1" t="s">
        <v>44</v>
      </c>
      <c r="D39" s="1" t="s">
        <v>5</v>
      </c>
      <c r="E39" s="1" t="s">
        <v>120</v>
      </c>
      <c r="F39" s="1">
        <v>1724</v>
      </c>
      <c r="G39" s="1" t="s">
        <v>46</v>
      </c>
      <c r="H39" s="1" t="s">
        <v>41</v>
      </c>
      <c r="I39" s="1">
        <v>44</v>
      </c>
      <c r="J39" s="1">
        <v>15795422.719999999</v>
      </c>
      <c r="L39" s="3"/>
      <c r="M39" s="3"/>
      <c r="N39" s="1">
        <v>7920</v>
      </c>
      <c r="O39" s="31">
        <f t="shared" si="0"/>
        <v>1.0028221644200479</v>
      </c>
      <c r="Q39" s="36"/>
      <c r="R39" s="1"/>
      <c r="T39" s="1"/>
      <c r="U39" s="1"/>
      <c r="V39" s="1"/>
      <c r="W39" s="1"/>
      <c r="Z39" s="1"/>
    </row>
    <row r="40" spans="1:26" x14ac:dyDescent="0.3">
      <c r="A40" s="1" t="s">
        <v>116</v>
      </c>
      <c r="B40" s="1" t="s">
        <v>119</v>
      </c>
      <c r="C40" s="1" t="s">
        <v>44</v>
      </c>
      <c r="D40" s="1" t="s">
        <v>5</v>
      </c>
      <c r="E40" s="1" t="s">
        <v>120</v>
      </c>
      <c r="F40" s="1">
        <v>1724</v>
      </c>
      <c r="G40" s="1" t="s">
        <v>46</v>
      </c>
      <c r="H40" s="1" t="s">
        <v>41</v>
      </c>
      <c r="I40" s="1">
        <v>551</v>
      </c>
      <c r="J40" s="1">
        <v>197801770.88</v>
      </c>
      <c r="L40" s="3"/>
      <c r="M40" s="3"/>
      <c r="N40" s="1">
        <v>71100</v>
      </c>
      <c r="O40" s="31">
        <f t="shared" si="0"/>
        <v>0.71890155162598712</v>
      </c>
      <c r="Q40" s="36"/>
      <c r="R40" s="1"/>
      <c r="T40" s="1"/>
      <c r="U40" s="1"/>
      <c r="V40" s="1"/>
      <c r="W40" s="1"/>
      <c r="Z40" s="1"/>
    </row>
    <row r="41" spans="1:26" x14ac:dyDescent="0.3">
      <c r="A41" s="1" t="s">
        <v>116</v>
      </c>
      <c r="B41" s="1" t="s">
        <v>119</v>
      </c>
      <c r="C41" s="1" t="s">
        <v>44</v>
      </c>
      <c r="D41" s="1" t="s">
        <v>5</v>
      </c>
      <c r="E41" s="1" t="s">
        <v>120</v>
      </c>
      <c r="F41" s="1">
        <v>1724</v>
      </c>
      <c r="G41" s="1" t="s">
        <v>46</v>
      </c>
      <c r="H41" s="1" t="s">
        <v>41</v>
      </c>
      <c r="I41" s="1">
        <v>268</v>
      </c>
      <c r="J41" s="1">
        <v>96208483.840000004</v>
      </c>
      <c r="L41" s="3"/>
      <c r="M41" s="3"/>
      <c r="N41" s="1">
        <v>48060</v>
      </c>
      <c r="O41" s="31">
        <f t="shared" si="0"/>
        <v>0.99908029067221182</v>
      </c>
      <c r="Q41" s="36"/>
      <c r="R41" s="1"/>
      <c r="T41" s="1"/>
      <c r="U41" s="1"/>
      <c r="V41" s="1"/>
      <c r="W41" s="1"/>
      <c r="Z41" s="1"/>
    </row>
    <row r="42" spans="1:26" x14ac:dyDescent="0.3">
      <c r="A42" s="1" t="s">
        <v>116</v>
      </c>
      <c r="B42" s="1" t="s">
        <v>119</v>
      </c>
      <c r="C42" s="1" t="s">
        <v>44</v>
      </c>
      <c r="D42" s="1" t="s">
        <v>5</v>
      </c>
      <c r="E42" s="1" t="s">
        <v>120</v>
      </c>
      <c r="F42" s="1">
        <v>1724</v>
      </c>
      <c r="G42" s="1" t="s">
        <v>46</v>
      </c>
      <c r="H42" s="1" t="s">
        <v>41</v>
      </c>
      <c r="I42" s="1">
        <v>5</v>
      </c>
      <c r="J42" s="1">
        <v>1794934.4000000001</v>
      </c>
      <c r="L42" s="3"/>
      <c r="M42" s="3"/>
      <c r="N42" s="1">
        <v>600</v>
      </c>
      <c r="O42" s="31">
        <f t="shared" si="0"/>
        <v>0.66854810961336519</v>
      </c>
      <c r="Q42" s="36"/>
      <c r="R42" s="1"/>
      <c r="T42" s="1"/>
      <c r="U42" s="1"/>
      <c r="V42" s="1"/>
      <c r="W42" s="1"/>
      <c r="Z42" s="1"/>
    </row>
    <row r="43" spans="1:26" x14ac:dyDescent="0.3">
      <c r="A43" s="1" t="s">
        <v>116</v>
      </c>
      <c r="B43" s="1" t="s">
        <v>119</v>
      </c>
      <c r="C43" s="1" t="s">
        <v>44</v>
      </c>
      <c r="D43" s="1" t="s">
        <v>5</v>
      </c>
      <c r="E43" s="1" t="s">
        <v>120</v>
      </c>
      <c r="F43" s="1">
        <v>1724</v>
      </c>
      <c r="G43" s="1" t="s">
        <v>46</v>
      </c>
      <c r="H43" s="1" t="s">
        <v>41</v>
      </c>
      <c r="I43" s="1">
        <v>8</v>
      </c>
      <c r="J43" s="1">
        <v>2871895.04</v>
      </c>
      <c r="L43" s="3"/>
      <c r="M43" s="3"/>
      <c r="N43" s="1">
        <v>960</v>
      </c>
      <c r="O43" s="31">
        <f t="shared" si="0"/>
        <v>0.6685481096133653</v>
      </c>
      <c r="Q43" s="36"/>
      <c r="R43" s="1"/>
      <c r="T43" s="1"/>
      <c r="U43" s="1"/>
      <c r="V43" s="1"/>
      <c r="W43" s="1"/>
      <c r="Z43" s="1"/>
    </row>
    <row r="44" spans="1:26" x14ac:dyDescent="0.3">
      <c r="A44" s="1" t="s">
        <v>116</v>
      </c>
      <c r="B44" s="1" t="s">
        <v>119</v>
      </c>
      <c r="C44" s="1" t="s">
        <v>44</v>
      </c>
      <c r="D44" s="1" t="s">
        <v>5</v>
      </c>
      <c r="E44" s="1" t="s">
        <v>120</v>
      </c>
      <c r="F44" s="1">
        <v>1724</v>
      </c>
      <c r="G44" s="1" t="s">
        <v>46</v>
      </c>
      <c r="H44" s="1" t="s">
        <v>41</v>
      </c>
      <c r="I44" s="1">
        <v>3</v>
      </c>
      <c r="J44" s="1">
        <v>1076960.6400000001</v>
      </c>
      <c r="L44" s="3"/>
      <c r="M44" s="3"/>
      <c r="N44" s="1">
        <v>360</v>
      </c>
      <c r="O44" s="31">
        <f t="shared" si="0"/>
        <v>0.66854810961336519</v>
      </c>
      <c r="Q44" s="36"/>
      <c r="R44" s="1"/>
      <c r="T44" s="1"/>
      <c r="U44" s="1"/>
      <c r="V44" s="1"/>
      <c r="W44" s="1"/>
      <c r="Z44" s="1"/>
    </row>
    <row r="45" spans="1:26" x14ac:dyDescent="0.3">
      <c r="A45" s="1" t="s">
        <v>116</v>
      </c>
      <c r="B45" s="1" t="s">
        <v>119</v>
      </c>
      <c r="C45" s="1" t="s">
        <v>44</v>
      </c>
      <c r="D45" s="1" t="s">
        <v>5</v>
      </c>
      <c r="E45" s="1" t="s">
        <v>120</v>
      </c>
      <c r="F45" s="1">
        <v>1724</v>
      </c>
      <c r="G45" s="1" t="s">
        <v>46</v>
      </c>
      <c r="H45" s="1" t="s">
        <v>41</v>
      </c>
      <c r="I45" s="1">
        <v>50</v>
      </c>
      <c r="J45" s="1">
        <v>17949344</v>
      </c>
      <c r="L45" s="3"/>
      <c r="M45" s="3"/>
      <c r="N45" s="1">
        <v>6000</v>
      </c>
      <c r="O45" s="31">
        <f t="shared" si="0"/>
        <v>0.6685481096133653</v>
      </c>
      <c r="Q45" s="36"/>
      <c r="R45" s="1"/>
      <c r="T45" s="1"/>
      <c r="U45" s="1"/>
      <c r="V45" s="1"/>
      <c r="W45" s="1"/>
      <c r="Z45" s="1"/>
    </row>
    <row r="46" spans="1:26" x14ac:dyDescent="0.3">
      <c r="A46" s="1" t="s">
        <v>116</v>
      </c>
      <c r="B46" s="1" t="s">
        <v>119</v>
      </c>
      <c r="C46" s="1" t="s">
        <v>44</v>
      </c>
      <c r="D46" s="1" t="s">
        <v>5</v>
      </c>
      <c r="E46" s="1" t="s">
        <v>120</v>
      </c>
      <c r="F46" s="1">
        <v>1724</v>
      </c>
      <c r="G46" s="1" t="s">
        <v>46</v>
      </c>
      <c r="H46" s="1" t="s">
        <v>41</v>
      </c>
      <c r="I46" s="1">
        <v>94</v>
      </c>
      <c r="J46" s="1">
        <v>33744766.720000006</v>
      </c>
      <c r="L46" s="3"/>
      <c r="M46" s="3"/>
      <c r="N46" s="1">
        <v>11340</v>
      </c>
      <c r="O46" s="31">
        <f t="shared" si="0"/>
        <v>0.67210421657939368</v>
      </c>
      <c r="Q46" s="36"/>
      <c r="R46" s="1"/>
      <c r="T46" s="1"/>
      <c r="U46" s="1"/>
      <c r="V46" s="1"/>
      <c r="W46" s="1"/>
      <c r="Z46" s="1"/>
    </row>
    <row r="47" spans="1:26" x14ac:dyDescent="0.3">
      <c r="A47" s="1" t="s">
        <v>116</v>
      </c>
      <c r="B47" s="1" t="s">
        <v>119</v>
      </c>
      <c r="C47" s="1" t="s">
        <v>44</v>
      </c>
      <c r="D47" s="1" t="s">
        <v>5</v>
      </c>
      <c r="E47" s="1" t="s">
        <v>120</v>
      </c>
      <c r="F47" s="1">
        <v>1724</v>
      </c>
      <c r="G47" s="1" t="s">
        <v>46</v>
      </c>
      <c r="H47" s="1" t="s">
        <v>41</v>
      </c>
      <c r="I47" s="1">
        <v>7</v>
      </c>
      <c r="J47" s="1">
        <v>2512908.16</v>
      </c>
      <c r="L47" s="3"/>
      <c r="M47" s="3"/>
      <c r="N47" s="1">
        <v>840</v>
      </c>
      <c r="O47" s="31">
        <f t="shared" si="0"/>
        <v>0.66854810961336519</v>
      </c>
      <c r="Q47" s="36"/>
      <c r="R47" s="1"/>
      <c r="T47" s="1"/>
      <c r="U47" s="1"/>
      <c r="V47" s="1"/>
      <c r="W47" s="1"/>
      <c r="Z47" s="1"/>
    </row>
    <row r="48" spans="1:26" x14ac:dyDescent="0.3">
      <c r="A48" s="1" t="s">
        <v>116</v>
      </c>
      <c r="B48" s="1" t="s">
        <v>119</v>
      </c>
      <c r="C48" s="1" t="s">
        <v>44</v>
      </c>
      <c r="D48" s="1" t="s">
        <v>5</v>
      </c>
      <c r="E48" s="1" t="s">
        <v>120</v>
      </c>
      <c r="F48" s="1">
        <v>1724</v>
      </c>
      <c r="G48" s="1" t="s">
        <v>46</v>
      </c>
      <c r="H48" s="1" t="s">
        <v>41</v>
      </c>
      <c r="I48" s="1">
        <v>20</v>
      </c>
      <c r="J48" s="1">
        <v>7179737.6000000006</v>
      </c>
      <c r="L48" s="3"/>
      <c r="M48" s="3"/>
      <c r="N48" s="1">
        <v>2400</v>
      </c>
      <c r="O48" s="31">
        <f t="shared" si="0"/>
        <v>0.66854810961336519</v>
      </c>
      <c r="Q48" s="36"/>
      <c r="R48" s="1"/>
      <c r="T48" s="1"/>
      <c r="U48" s="1"/>
      <c r="V48" s="1"/>
      <c r="W48" s="1"/>
      <c r="Z48" s="1"/>
    </row>
    <row r="49" spans="1:26" x14ac:dyDescent="0.3">
      <c r="A49" s="1" t="s">
        <v>116</v>
      </c>
      <c r="B49" s="1" t="s">
        <v>119</v>
      </c>
      <c r="C49" s="1" t="s">
        <v>44</v>
      </c>
      <c r="D49" s="1" t="s">
        <v>5</v>
      </c>
      <c r="E49" s="1" t="s">
        <v>120</v>
      </c>
      <c r="F49" s="1">
        <v>1724</v>
      </c>
      <c r="G49" s="1" t="s">
        <v>46</v>
      </c>
      <c r="H49" s="1" t="s">
        <v>41</v>
      </c>
      <c r="I49" s="1">
        <v>61</v>
      </c>
      <c r="J49" s="1">
        <v>21898199.68</v>
      </c>
      <c r="L49" s="3"/>
      <c r="M49" s="3"/>
      <c r="N49" s="1">
        <v>7365</v>
      </c>
      <c r="O49" s="31">
        <f t="shared" si="0"/>
        <v>0.67265803651672607</v>
      </c>
      <c r="Q49" s="36"/>
      <c r="R49" s="1"/>
      <c r="T49" s="1"/>
      <c r="U49" s="1"/>
      <c r="V49" s="1"/>
      <c r="W49" s="1"/>
      <c r="Z49" s="1"/>
    </row>
    <row r="50" spans="1:26" x14ac:dyDescent="0.3">
      <c r="A50" s="1" t="s">
        <v>116</v>
      </c>
      <c r="B50" s="1" t="s">
        <v>119</v>
      </c>
      <c r="C50" s="1" t="s">
        <v>44</v>
      </c>
      <c r="D50" s="1" t="s">
        <v>5</v>
      </c>
      <c r="E50" s="1" t="s">
        <v>120</v>
      </c>
      <c r="F50" s="1">
        <v>1724</v>
      </c>
      <c r="G50" s="1" t="s">
        <v>46</v>
      </c>
      <c r="H50" s="1" t="s">
        <v>41</v>
      </c>
      <c r="I50" s="1">
        <v>715</v>
      </c>
      <c r="J50" s="1">
        <v>256675619.19999999</v>
      </c>
      <c r="L50" s="3"/>
      <c r="M50" s="3"/>
      <c r="N50" s="1">
        <v>85800</v>
      </c>
      <c r="O50" s="31">
        <f t="shared" si="0"/>
        <v>0.6685481096133653</v>
      </c>
      <c r="Q50" s="36"/>
      <c r="R50" s="1"/>
      <c r="T50" s="1"/>
      <c r="U50" s="1"/>
      <c r="V50" s="1"/>
      <c r="W50" s="1"/>
      <c r="Z50" s="1"/>
    </row>
    <row r="51" spans="1:26" x14ac:dyDescent="0.3">
      <c r="A51" s="1" t="s">
        <v>116</v>
      </c>
      <c r="B51" s="1" t="s">
        <v>119</v>
      </c>
      <c r="C51" s="1" t="s">
        <v>44</v>
      </c>
      <c r="D51" s="1" t="s">
        <v>5</v>
      </c>
      <c r="E51" s="1" t="s">
        <v>120</v>
      </c>
      <c r="F51" s="1">
        <v>1724</v>
      </c>
      <c r="G51" s="1" t="s">
        <v>46</v>
      </c>
      <c r="H51" s="1" t="s">
        <v>41</v>
      </c>
      <c r="I51" s="1">
        <v>200</v>
      </c>
      <c r="J51" s="1">
        <v>71797376</v>
      </c>
      <c r="L51" s="3"/>
      <c r="M51" s="3"/>
      <c r="N51" s="1">
        <v>30000</v>
      </c>
      <c r="O51" s="31">
        <f t="shared" si="0"/>
        <v>0.83568513701670655</v>
      </c>
      <c r="Q51" s="36"/>
      <c r="R51" s="1"/>
      <c r="T51" s="1"/>
      <c r="U51" s="1"/>
      <c r="V51" s="1"/>
      <c r="W51" s="1"/>
      <c r="Z51" s="1"/>
    </row>
    <row r="52" spans="1:26" x14ac:dyDescent="0.3">
      <c r="A52" s="1" t="s">
        <v>116</v>
      </c>
      <c r="B52" s="1" t="s">
        <v>119</v>
      </c>
      <c r="C52" s="1" t="s">
        <v>44</v>
      </c>
      <c r="D52" s="1" t="s">
        <v>5</v>
      </c>
      <c r="E52" s="1" t="s">
        <v>120</v>
      </c>
      <c r="F52" s="1">
        <v>1724</v>
      </c>
      <c r="G52" s="1" t="s">
        <v>46</v>
      </c>
      <c r="H52" s="1" t="s">
        <v>41</v>
      </c>
      <c r="I52" s="1">
        <v>56</v>
      </c>
      <c r="J52" s="1">
        <v>20103265.280000001</v>
      </c>
      <c r="L52" s="3"/>
      <c r="M52" s="3"/>
      <c r="N52" s="1">
        <v>6795</v>
      </c>
      <c r="O52" s="31">
        <f t="shared" si="0"/>
        <v>0.6760095840510143</v>
      </c>
      <c r="Q52" s="36"/>
      <c r="R52" s="1"/>
      <c r="T52" s="1"/>
      <c r="U52" s="1"/>
      <c r="V52" s="1"/>
      <c r="W52" s="1"/>
      <c r="Z52" s="1"/>
    </row>
    <row r="53" spans="1:26" x14ac:dyDescent="0.3">
      <c r="A53" s="1" t="s">
        <v>116</v>
      </c>
      <c r="B53" s="1" t="s">
        <v>119</v>
      </c>
      <c r="C53" s="1" t="s">
        <v>44</v>
      </c>
      <c r="D53" s="1" t="s">
        <v>5</v>
      </c>
      <c r="E53" s="1" t="s">
        <v>120</v>
      </c>
      <c r="F53" s="1">
        <v>1724</v>
      </c>
      <c r="G53" s="1" t="s">
        <v>46</v>
      </c>
      <c r="H53" s="1" t="s">
        <v>41</v>
      </c>
      <c r="I53" s="1">
        <v>6</v>
      </c>
      <c r="J53" s="1">
        <v>2153921.2800000003</v>
      </c>
      <c r="L53" s="3"/>
      <c r="M53" s="3"/>
      <c r="N53" s="1">
        <v>1080</v>
      </c>
      <c r="O53" s="31">
        <f t="shared" si="0"/>
        <v>1.0028221644200477</v>
      </c>
      <c r="Q53" s="36"/>
      <c r="R53" s="1"/>
      <c r="T53" s="1"/>
      <c r="U53" s="1"/>
      <c r="V53" s="1"/>
      <c r="W53" s="1"/>
      <c r="Z53" s="1"/>
    </row>
    <row r="54" spans="1:26" x14ac:dyDescent="0.3">
      <c r="A54" s="1" t="s">
        <v>116</v>
      </c>
      <c r="B54" s="1" t="s">
        <v>119</v>
      </c>
      <c r="C54" s="1" t="s">
        <v>44</v>
      </c>
      <c r="D54" s="1" t="s">
        <v>5</v>
      </c>
      <c r="E54" s="1" t="s">
        <v>120</v>
      </c>
      <c r="F54" s="1">
        <v>1724</v>
      </c>
      <c r="G54" s="1" t="s">
        <v>46</v>
      </c>
      <c r="H54" s="1" t="s">
        <v>41</v>
      </c>
      <c r="I54" s="1">
        <v>586</v>
      </c>
      <c r="J54" s="1">
        <v>210366311.68000001</v>
      </c>
      <c r="L54" s="3"/>
      <c r="M54" s="3"/>
      <c r="N54" s="1">
        <v>95940</v>
      </c>
      <c r="O54" s="31">
        <f t="shared" si="0"/>
        <v>0.91212323146055552</v>
      </c>
      <c r="Q54" s="36"/>
      <c r="R54" s="1"/>
      <c r="T54" s="1"/>
      <c r="U54" s="1"/>
      <c r="V54" s="1"/>
      <c r="W54" s="1"/>
      <c r="Z54" s="1"/>
    </row>
    <row r="55" spans="1:26" x14ac:dyDescent="0.3">
      <c r="A55" s="1" t="s">
        <v>116</v>
      </c>
      <c r="B55" s="1" t="s">
        <v>119</v>
      </c>
      <c r="C55" s="1" t="s">
        <v>44</v>
      </c>
      <c r="D55" s="1" t="s">
        <v>5</v>
      </c>
      <c r="E55" s="1" t="s">
        <v>120</v>
      </c>
      <c r="F55" s="1">
        <v>1724</v>
      </c>
      <c r="G55" s="1" t="s">
        <v>46</v>
      </c>
      <c r="H55" s="1" t="s">
        <v>41</v>
      </c>
      <c r="I55" s="1">
        <v>40</v>
      </c>
      <c r="J55" s="1">
        <v>14359475.200000001</v>
      </c>
      <c r="L55" s="3"/>
      <c r="M55" s="3"/>
      <c r="N55" s="1">
        <v>6000</v>
      </c>
      <c r="O55" s="31">
        <f t="shared" si="0"/>
        <v>0.83568513701670655</v>
      </c>
      <c r="Q55" s="36"/>
      <c r="R55" s="1"/>
      <c r="T55" s="1"/>
      <c r="U55" s="1"/>
      <c r="V55" s="1"/>
      <c r="W55" s="1"/>
      <c r="Z55" s="1"/>
    </row>
    <row r="56" spans="1:26" x14ac:dyDescent="0.3">
      <c r="A56" s="1" t="s">
        <v>116</v>
      </c>
      <c r="B56" s="1" t="s">
        <v>119</v>
      </c>
      <c r="C56" s="1" t="s">
        <v>44</v>
      </c>
      <c r="D56" s="1" t="s">
        <v>5</v>
      </c>
      <c r="E56" s="1" t="s">
        <v>120</v>
      </c>
      <c r="F56" s="1">
        <v>1724</v>
      </c>
      <c r="G56" s="1" t="s">
        <v>46</v>
      </c>
      <c r="H56" s="1" t="s">
        <v>41</v>
      </c>
      <c r="I56" s="1">
        <v>2</v>
      </c>
      <c r="J56" s="1">
        <v>717973.76</v>
      </c>
      <c r="L56" s="3"/>
      <c r="M56" s="3"/>
      <c r="N56" s="1">
        <v>240</v>
      </c>
      <c r="O56" s="31">
        <f t="shared" si="0"/>
        <v>0.6685481096133653</v>
      </c>
      <c r="Q56" s="36"/>
      <c r="R56" s="1"/>
      <c r="T56" s="1"/>
      <c r="U56" s="1"/>
      <c r="V56" s="1"/>
      <c r="W56" s="1"/>
      <c r="Z56" s="1"/>
    </row>
    <row r="57" spans="1:26" x14ac:dyDescent="0.3">
      <c r="A57" s="1" t="s">
        <v>116</v>
      </c>
      <c r="B57" s="1" t="s">
        <v>119</v>
      </c>
      <c r="C57" s="1" t="s">
        <v>44</v>
      </c>
      <c r="D57" s="1" t="s">
        <v>5</v>
      </c>
      <c r="E57" s="1" t="s">
        <v>120</v>
      </c>
      <c r="F57" s="1">
        <v>1724</v>
      </c>
      <c r="G57" s="1" t="s">
        <v>46</v>
      </c>
      <c r="H57" s="1" t="s">
        <v>41</v>
      </c>
      <c r="I57" s="1">
        <v>266</v>
      </c>
      <c r="J57" s="1">
        <v>95490510.080000013</v>
      </c>
      <c r="L57" s="3"/>
      <c r="M57" s="3"/>
      <c r="N57" s="1">
        <v>31920</v>
      </c>
      <c r="O57" s="31">
        <f t="shared" si="0"/>
        <v>0.66854810961336519</v>
      </c>
      <c r="Q57" s="36"/>
      <c r="R57" s="1"/>
      <c r="T57" s="1"/>
      <c r="U57" s="1"/>
      <c r="V57" s="1"/>
      <c r="W57" s="1"/>
      <c r="Z57" s="1"/>
    </row>
    <row r="58" spans="1:26" x14ac:dyDescent="0.3">
      <c r="A58" s="1" t="s">
        <v>116</v>
      </c>
      <c r="B58" s="1" t="s">
        <v>119</v>
      </c>
      <c r="C58" s="1" t="s">
        <v>44</v>
      </c>
      <c r="D58" s="1" t="s">
        <v>5</v>
      </c>
      <c r="E58" s="1" t="s">
        <v>120</v>
      </c>
      <c r="F58" s="1">
        <v>1724</v>
      </c>
      <c r="G58" s="1" t="s">
        <v>46</v>
      </c>
      <c r="H58" s="1" t="s">
        <v>41</v>
      </c>
      <c r="I58" s="1">
        <v>15</v>
      </c>
      <c r="J58" s="1">
        <v>5384803.2000000002</v>
      </c>
      <c r="L58" s="3"/>
      <c r="M58" s="3"/>
      <c r="N58" s="1">
        <v>1800</v>
      </c>
      <c r="O58" s="31">
        <f t="shared" si="0"/>
        <v>0.66854810961336519</v>
      </c>
      <c r="Q58" s="36"/>
      <c r="R58" s="1"/>
      <c r="T58" s="1"/>
      <c r="U58" s="1"/>
      <c r="V58" s="1"/>
      <c r="W58" s="1"/>
      <c r="Z58" s="1"/>
    </row>
    <row r="59" spans="1:26" x14ac:dyDescent="0.3">
      <c r="A59" s="1" t="s">
        <v>116</v>
      </c>
      <c r="B59" s="1" t="s">
        <v>119</v>
      </c>
      <c r="C59" s="1" t="s">
        <v>44</v>
      </c>
      <c r="D59" s="1" t="s">
        <v>5</v>
      </c>
      <c r="E59" s="1" t="s">
        <v>120</v>
      </c>
      <c r="F59" s="1">
        <v>1724</v>
      </c>
      <c r="G59" s="1" t="s">
        <v>46</v>
      </c>
      <c r="H59" s="1" t="s">
        <v>41</v>
      </c>
      <c r="I59" s="1">
        <v>9</v>
      </c>
      <c r="J59" s="1">
        <v>3230881.92</v>
      </c>
      <c r="L59" s="3"/>
      <c r="M59" s="3"/>
      <c r="N59" s="1">
        <v>1080</v>
      </c>
      <c r="O59" s="31">
        <f t="shared" si="0"/>
        <v>0.6685481096133653</v>
      </c>
      <c r="Q59" s="36"/>
      <c r="R59" s="1"/>
      <c r="T59" s="1"/>
      <c r="U59" s="1"/>
      <c r="V59" s="1"/>
      <c r="W59" s="1"/>
      <c r="Z59" s="1"/>
    </row>
    <row r="60" spans="1:26" x14ac:dyDescent="0.3">
      <c r="A60" s="1" t="s">
        <v>116</v>
      </c>
      <c r="B60" s="1" t="s">
        <v>119</v>
      </c>
      <c r="C60" s="1" t="s">
        <v>44</v>
      </c>
      <c r="D60" s="1" t="s">
        <v>5</v>
      </c>
      <c r="E60" s="1" t="s">
        <v>120</v>
      </c>
      <c r="F60" s="1">
        <v>1724</v>
      </c>
      <c r="G60" s="1" t="s">
        <v>46</v>
      </c>
      <c r="H60" s="1" t="s">
        <v>41</v>
      </c>
      <c r="I60" s="1">
        <v>12</v>
      </c>
      <c r="J60" s="1">
        <v>4307842.5600000005</v>
      </c>
      <c r="L60" s="3"/>
      <c r="M60" s="3"/>
      <c r="N60" s="1">
        <v>1440</v>
      </c>
      <c r="O60" s="31">
        <f t="shared" si="0"/>
        <v>0.66854810961336519</v>
      </c>
      <c r="Q60" s="36"/>
      <c r="R60" s="1"/>
      <c r="T60" s="1"/>
      <c r="U60" s="1"/>
      <c r="V60" s="1"/>
      <c r="W60" s="1"/>
      <c r="Z60" s="1"/>
    </row>
    <row r="61" spans="1:26" x14ac:dyDescent="0.3">
      <c r="A61" s="1" t="s">
        <v>116</v>
      </c>
      <c r="B61" s="1" t="s">
        <v>119</v>
      </c>
      <c r="C61" s="1" t="s">
        <v>44</v>
      </c>
      <c r="D61" s="1" t="s">
        <v>5</v>
      </c>
      <c r="E61" s="1" t="s">
        <v>120</v>
      </c>
      <c r="F61" s="1">
        <v>1724</v>
      </c>
      <c r="G61" s="1" t="s">
        <v>46</v>
      </c>
      <c r="H61" s="1" t="s">
        <v>41</v>
      </c>
      <c r="I61" s="1">
        <v>9</v>
      </c>
      <c r="J61" s="1">
        <v>3230881.92</v>
      </c>
      <c r="L61" s="3"/>
      <c r="M61" s="3"/>
      <c r="N61" s="1">
        <v>1080</v>
      </c>
      <c r="O61" s="31">
        <f t="shared" si="0"/>
        <v>0.6685481096133653</v>
      </c>
      <c r="Q61" s="36"/>
      <c r="R61" s="1"/>
      <c r="T61" s="1"/>
      <c r="U61" s="1"/>
      <c r="V61" s="1"/>
      <c r="W61" s="1"/>
      <c r="Z61" s="1"/>
    </row>
    <row r="62" spans="1:26" x14ac:dyDescent="0.3">
      <c r="A62" s="1" t="s">
        <v>116</v>
      </c>
      <c r="B62" s="1" t="s">
        <v>119</v>
      </c>
      <c r="C62" s="1" t="s">
        <v>44</v>
      </c>
      <c r="D62" s="1" t="s">
        <v>5</v>
      </c>
      <c r="E62" s="1" t="s">
        <v>120</v>
      </c>
      <c r="F62" s="1">
        <v>1724</v>
      </c>
      <c r="G62" s="1" t="s">
        <v>46</v>
      </c>
      <c r="H62" s="1" t="s">
        <v>41</v>
      </c>
      <c r="I62" s="1">
        <v>5</v>
      </c>
      <c r="J62" s="1">
        <v>1794934.4000000001</v>
      </c>
      <c r="L62" s="3"/>
      <c r="M62" s="3"/>
      <c r="N62" s="1">
        <v>600</v>
      </c>
      <c r="O62" s="31">
        <f t="shared" si="0"/>
        <v>0.66854810961336519</v>
      </c>
      <c r="Q62" s="36"/>
      <c r="R62" s="1"/>
      <c r="T62" s="1"/>
      <c r="U62" s="1"/>
      <c r="V62" s="1"/>
      <c r="W62" s="1"/>
      <c r="Z62" s="1"/>
    </row>
    <row r="63" spans="1:26" x14ac:dyDescent="0.3">
      <c r="A63" s="1" t="s">
        <v>116</v>
      </c>
      <c r="B63" s="1" t="s">
        <v>119</v>
      </c>
      <c r="C63" s="1" t="s">
        <v>44</v>
      </c>
      <c r="D63" s="1" t="s">
        <v>5</v>
      </c>
      <c r="E63" s="1" t="s">
        <v>120</v>
      </c>
      <c r="F63" s="1">
        <v>1724</v>
      </c>
      <c r="G63" s="1" t="s">
        <v>46</v>
      </c>
      <c r="H63" s="1" t="s">
        <v>41</v>
      </c>
      <c r="I63" s="1">
        <v>10</v>
      </c>
      <c r="J63" s="1">
        <v>3589868.8000000003</v>
      </c>
      <c r="L63" s="3"/>
      <c r="M63" s="3"/>
      <c r="N63" s="1">
        <v>1200</v>
      </c>
      <c r="O63" s="31">
        <f t="shared" si="0"/>
        <v>0.66854810961336519</v>
      </c>
      <c r="Q63" s="36"/>
      <c r="R63" s="1"/>
      <c r="T63" s="1"/>
      <c r="U63" s="1"/>
      <c r="V63" s="1"/>
      <c r="W63" s="1"/>
      <c r="Z63" s="1"/>
    </row>
    <row r="64" spans="1:26" x14ac:dyDescent="0.3">
      <c r="A64" s="1" t="s">
        <v>116</v>
      </c>
      <c r="B64" s="1" t="s">
        <v>119</v>
      </c>
      <c r="C64" s="1" t="s">
        <v>44</v>
      </c>
      <c r="D64" s="1" t="s">
        <v>5</v>
      </c>
      <c r="E64" s="1" t="s">
        <v>120</v>
      </c>
      <c r="F64" s="1">
        <v>1724</v>
      </c>
      <c r="G64" s="1" t="s">
        <v>46</v>
      </c>
      <c r="H64" s="1" t="s">
        <v>41</v>
      </c>
      <c r="I64" s="1">
        <v>186</v>
      </c>
      <c r="J64" s="1">
        <v>66771559.680000007</v>
      </c>
      <c r="L64" s="3"/>
      <c r="M64" s="3"/>
      <c r="N64" s="1">
        <v>32160</v>
      </c>
      <c r="O64" s="31">
        <f t="shared" si="0"/>
        <v>0.96328437299130043</v>
      </c>
      <c r="Q64" s="36"/>
      <c r="R64" s="1"/>
      <c r="T64" s="1"/>
      <c r="U64" s="1"/>
      <c r="V64" s="1"/>
      <c r="W64" s="1"/>
      <c r="Z64" s="1"/>
    </row>
    <row r="65" spans="1:26" x14ac:dyDescent="0.3">
      <c r="A65" s="1" t="s">
        <v>116</v>
      </c>
      <c r="B65" s="1" t="s">
        <v>119</v>
      </c>
      <c r="C65" s="1" t="s">
        <v>44</v>
      </c>
      <c r="D65" s="1" t="s">
        <v>5</v>
      </c>
      <c r="E65" s="1" t="s">
        <v>120</v>
      </c>
      <c r="F65" s="1">
        <v>1724</v>
      </c>
      <c r="G65" s="1" t="s">
        <v>46</v>
      </c>
      <c r="H65" s="1" t="s">
        <v>41</v>
      </c>
      <c r="I65" s="1">
        <v>40</v>
      </c>
      <c r="J65" s="1">
        <v>14359475.200000001</v>
      </c>
      <c r="L65" s="3"/>
      <c r="M65" s="3"/>
      <c r="N65" s="1">
        <v>9000</v>
      </c>
      <c r="O65" s="31">
        <f t="shared" si="0"/>
        <v>1.2535277055250598</v>
      </c>
      <c r="Q65" s="36"/>
      <c r="R65" s="1"/>
      <c r="T65" s="1"/>
      <c r="U65" s="1"/>
      <c r="V65" s="1"/>
      <c r="W65" s="1"/>
      <c r="Z65" s="1"/>
    </row>
    <row r="66" spans="1:26" x14ac:dyDescent="0.3">
      <c r="A66" s="1" t="s">
        <v>116</v>
      </c>
      <c r="B66" s="1" t="s">
        <v>119</v>
      </c>
      <c r="C66" s="1" t="s">
        <v>44</v>
      </c>
      <c r="D66" s="1" t="s">
        <v>5</v>
      </c>
      <c r="E66" s="1" t="s">
        <v>120</v>
      </c>
      <c r="F66" s="1">
        <v>1724</v>
      </c>
      <c r="G66" s="1" t="s">
        <v>46</v>
      </c>
      <c r="H66" s="1" t="s">
        <v>41</v>
      </c>
      <c r="I66" s="1">
        <v>147</v>
      </c>
      <c r="J66" s="1">
        <v>52771071.359999999</v>
      </c>
      <c r="L66" s="3"/>
      <c r="M66" s="3"/>
      <c r="N66" s="1">
        <v>17640</v>
      </c>
      <c r="O66" s="31">
        <f t="shared" si="0"/>
        <v>0.6685481096133653</v>
      </c>
      <c r="Q66" s="36"/>
      <c r="R66" s="1"/>
      <c r="T66" s="1"/>
      <c r="U66" s="1"/>
      <c r="V66" s="1"/>
      <c r="W66" s="1"/>
      <c r="Z66" s="1"/>
    </row>
    <row r="67" spans="1:26" x14ac:dyDescent="0.3">
      <c r="A67" s="1" t="s">
        <v>116</v>
      </c>
      <c r="B67" s="1" t="s">
        <v>119</v>
      </c>
      <c r="C67" s="1" t="s">
        <v>44</v>
      </c>
      <c r="D67" s="1" t="s">
        <v>5</v>
      </c>
      <c r="E67" s="1" t="s">
        <v>120</v>
      </c>
      <c r="F67" s="1">
        <v>1724</v>
      </c>
      <c r="G67" s="1" t="s">
        <v>46</v>
      </c>
      <c r="H67" s="1" t="s">
        <v>41</v>
      </c>
      <c r="I67" s="1">
        <v>9</v>
      </c>
      <c r="J67" s="1">
        <v>3230881.92</v>
      </c>
      <c r="L67" s="3"/>
      <c r="M67" s="3"/>
      <c r="N67" s="1">
        <v>1080</v>
      </c>
      <c r="O67" s="31">
        <f t="shared" ref="O67:O130" si="1">(N67/J67)*2000</f>
        <v>0.6685481096133653</v>
      </c>
      <c r="Q67" s="36"/>
      <c r="R67" s="1"/>
      <c r="T67" s="1"/>
      <c r="U67" s="1"/>
      <c r="V67" s="1"/>
      <c r="W67" s="1"/>
      <c r="Z67" s="1"/>
    </row>
    <row r="68" spans="1:26" x14ac:dyDescent="0.3">
      <c r="A68" s="1" t="s">
        <v>116</v>
      </c>
      <c r="B68" s="1" t="s">
        <v>119</v>
      </c>
      <c r="C68" s="1" t="s">
        <v>44</v>
      </c>
      <c r="D68" s="1" t="s">
        <v>5</v>
      </c>
      <c r="E68" s="1" t="s">
        <v>120</v>
      </c>
      <c r="F68" s="1">
        <v>1724</v>
      </c>
      <c r="G68" s="1" t="s">
        <v>46</v>
      </c>
      <c r="H68" s="1" t="s">
        <v>41</v>
      </c>
      <c r="I68" s="1">
        <v>149</v>
      </c>
      <c r="J68" s="1">
        <v>53489045.119999997</v>
      </c>
      <c r="L68" s="3"/>
      <c r="M68" s="3"/>
      <c r="N68" s="1">
        <v>22350</v>
      </c>
      <c r="O68" s="31">
        <f t="shared" si="1"/>
        <v>0.83568513701670666</v>
      </c>
      <c r="Q68" s="36"/>
      <c r="R68" s="1"/>
      <c r="T68" s="1"/>
      <c r="U68" s="1"/>
      <c r="V68" s="1"/>
      <c r="W68" s="1"/>
      <c r="Z68" s="1"/>
    </row>
    <row r="69" spans="1:26" x14ac:dyDescent="0.3">
      <c r="A69" s="1" t="s">
        <v>116</v>
      </c>
      <c r="B69" s="1" t="s">
        <v>119</v>
      </c>
      <c r="C69" s="1" t="s">
        <v>44</v>
      </c>
      <c r="D69" s="1" t="s">
        <v>5</v>
      </c>
      <c r="E69" s="1" t="s">
        <v>120</v>
      </c>
      <c r="F69" s="1">
        <v>1724</v>
      </c>
      <c r="G69" s="1" t="s">
        <v>46</v>
      </c>
      <c r="H69" s="1" t="s">
        <v>41</v>
      </c>
      <c r="I69" s="1">
        <v>9</v>
      </c>
      <c r="J69" s="1">
        <v>3230881.92</v>
      </c>
      <c r="L69" s="3"/>
      <c r="M69" s="3"/>
      <c r="N69" s="1">
        <v>1350</v>
      </c>
      <c r="O69" s="31">
        <f t="shared" si="1"/>
        <v>0.83568513701670655</v>
      </c>
      <c r="Q69" s="36"/>
      <c r="R69" s="1"/>
      <c r="T69" s="1"/>
      <c r="U69" s="1"/>
      <c r="V69" s="1"/>
      <c r="W69" s="1"/>
      <c r="Z69" s="1"/>
    </row>
    <row r="70" spans="1:26" x14ac:dyDescent="0.3">
      <c r="A70" s="1" t="s">
        <v>116</v>
      </c>
      <c r="B70" s="1" t="s">
        <v>119</v>
      </c>
      <c r="C70" s="1" t="s">
        <v>44</v>
      </c>
      <c r="D70" s="1" t="s">
        <v>5</v>
      </c>
      <c r="E70" s="1" t="s">
        <v>120</v>
      </c>
      <c r="F70" s="1">
        <v>1724</v>
      </c>
      <c r="G70" s="1" t="s">
        <v>46</v>
      </c>
      <c r="H70" s="1" t="s">
        <v>41</v>
      </c>
      <c r="I70" s="1">
        <v>122</v>
      </c>
      <c r="J70" s="1">
        <v>43796399.359999999</v>
      </c>
      <c r="L70" s="3"/>
      <c r="M70" s="3"/>
      <c r="N70" s="1">
        <v>14715</v>
      </c>
      <c r="O70" s="31">
        <f t="shared" si="1"/>
        <v>0.67197304869949925</v>
      </c>
      <c r="Q70" s="36"/>
      <c r="R70" s="1"/>
      <c r="T70" s="1"/>
      <c r="U70" s="1"/>
      <c r="V70" s="1"/>
      <c r="W70" s="1"/>
      <c r="Z70" s="1"/>
    </row>
    <row r="71" spans="1:26" x14ac:dyDescent="0.3">
      <c r="A71" s="1" t="s">
        <v>116</v>
      </c>
      <c r="B71" s="1" t="s">
        <v>119</v>
      </c>
      <c r="C71" s="1" t="s">
        <v>44</v>
      </c>
      <c r="D71" s="1" t="s">
        <v>5</v>
      </c>
      <c r="E71" s="1" t="s">
        <v>120</v>
      </c>
      <c r="F71" s="1">
        <v>1724</v>
      </c>
      <c r="G71" s="1" t="s">
        <v>46</v>
      </c>
      <c r="H71" s="1" t="s">
        <v>41</v>
      </c>
      <c r="I71" s="1">
        <v>5</v>
      </c>
      <c r="J71" s="1">
        <v>1794934.4000000001</v>
      </c>
      <c r="L71" s="3"/>
      <c r="M71" s="3"/>
      <c r="N71" s="1">
        <v>600</v>
      </c>
      <c r="O71" s="31">
        <f t="shared" si="1"/>
        <v>0.66854810961336519</v>
      </c>
      <c r="Q71" s="36"/>
      <c r="R71" s="1"/>
      <c r="T71" s="1"/>
      <c r="U71" s="1"/>
      <c r="V71" s="1"/>
      <c r="W71" s="1"/>
      <c r="Z71" s="1"/>
    </row>
    <row r="72" spans="1:26" x14ac:dyDescent="0.3">
      <c r="A72" s="1" t="s">
        <v>116</v>
      </c>
      <c r="B72" s="1" t="s">
        <v>119</v>
      </c>
      <c r="C72" s="1" t="s">
        <v>44</v>
      </c>
      <c r="D72" s="1" t="s">
        <v>5</v>
      </c>
      <c r="E72" s="1" t="s">
        <v>120</v>
      </c>
      <c r="F72" s="1">
        <v>1724</v>
      </c>
      <c r="G72" s="1" t="s">
        <v>46</v>
      </c>
      <c r="H72" s="1" t="s">
        <v>41</v>
      </c>
      <c r="I72" s="1">
        <v>57</v>
      </c>
      <c r="J72" s="1">
        <v>20462252.16</v>
      </c>
      <c r="L72" s="3"/>
      <c r="M72" s="3"/>
      <c r="N72" s="1">
        <v>6840</v>
      </c>
      <c r="O72" s="31">
        <f t="shared" si="1"/>
        <v>0.6685481096133653</v>
      </c>
      <c r="Q72" s="36"/>
      <c r="R72" s="1"/>
      <c r="T72" s="1"/>
      <c r="U72" s="1"/>
      <c r="V72" s="1"/>
      <c r="W72" s="1"/>
      <c r="Z72" s="1"/>
    </row>
    <row r="73" spans="1:26" x14ac:dyDescent="0.3">
      <c r="A73" s="1" t="s">
        <v>116</v>
      </c>
      <c r="B73" s="1" t="s">
        <v>119</v>
      </c>
      <c r="C73" s="1" t="s">
        <v>44</v>
      </c>
      <c r="D73" s="1" t="s">
        <v>5</v>
      </c>
      <c r="E73" s="1" t="s">
        <v>120</v>
      </c>
      <c r="F73" s="1">
        <v>1724</v>
      </c>
      <c r="G73" s="1" t="s">
        <v>46</v>
      </c>
      <c r="H73" s="1" t="s">
        <v>41</v>
      </c>
      <c r="I73" s="1">
        <v>188</v>
      </c>
      <c r="J73" s="1">
        <v>67489533.440000013</v>
      </c>
      <c r="L73" s="3"/>
      <c r="M73" s="3"/>
      <c r="N73" s="1">
        <v>22635</v>
      </c>
      <c r="O73" s="31">
        <f t="shared" si="1"/>
        <v>0.67077067646713295</v>
      </c>
      <c r="Q73" s="36"/>
      <c r="R73" s="1"/>
      <c r="T73" s="1"/>
      <c r="U73" s="1"/>
      <c r="V73" s="1"/>
      <c r="W73" s="1"/>
      <c r="Z73" s="1"/>
    </row>
    <row r="74" spans="1:26" x14ac:dyDescent="0.3">
      <c r="A74" s="1" t="s">
        <v>116</v>
      </c>
      <c r="B74" s="1" t="s">
        <v>119</v>
      </c>
      <c r="C74" s="1" t="s">
        <v>44</v>
      </c>
      <c r="D74" s="1" t="s">
        <v>5</v>
      </c>
      <c r="E74" s="1" t="s">
        <v>120</v>
      </c>
      <c r="F74" s="1">
        <v>1724</v>
      </c>
      <c r="G74" s="1" t="s">
        <v>46</v>
      </c>
      <c r="H74" s="1" t="s">
        <v>41</v>
      </c>
      <c r="I74" s="1">
        <v>10</v>
      </c>
      <c r="J74" s="1">
        <v>3589868.8000000003</v>
      </c>
      <c r="L74" s="3"/>
      <c r="M74" s="3"/>
      <c r="N74" s="1">
        <v>1200</v>
      </c>
      <c r="O74" s="31">
        <f t="shared" si="1"/>
        <v>0.66854810961336519</v>
      </c>
      <c r="Q74" s="36"/>
      <c r="R74" s="1"/>
      <c r="T74" s="1"/>
      <c r="U74" s="1"/>
      <c r="V74" s="1"/>
      <c r="W74" s="1"/>
      <c r="Z74" s="1"/>
    </row>
    <row r="75" spans="1:26" x14ac:dyDescent="0.3">
      <c r="A75" s="1" t="s">
        <v>116</v>
      </c>
      <c r="B75" s="1" t="s">
        <v>119</v>
      </c>
      <c r="C75" s="1" t="s">
        <v>47</v>
      </c>
      <c r="D75" s="1" t="s">
        <v>101</v>
      </c>
      <c r="E75" s="1" t="s">
        <v>121</v>
      </c>
      <c r="F75" s="1">
        <v>1686</v>
      </c>
      <c r="G75" s="1" t="s">
        <v>9</v>
      </c>
      <c r="H75" s="1" t="s">
        <v>42</v>
      </c>
      <c r="I75" s="1">
        <v>4</v>
      </c>
      <c r="J75" s="1">
        <v>133837.6</v>
      </c>
      <c r="L75" s="3"/>
      <c r="M75" s="3"/>
      <c r="N75" s="1">
        <v>60</v>
      </c>
      <c r="O75" s="31">
        <f t="shared" si="1"/>
        <v>0.89660902466870285</v>
      </c>
      <c r="Q75" s="36"/>
      <c r="R75" s="1"/>
      <c r="T75" s="1"/>
      <c r="U75" s="1"/>
      <c r="V75" s="1"/>
      <c r="W75" s="1"/>
      <c r="Z75" s="1"/>
    </row>
    <row r="76" spans="1:26" x14ac:dyDescent="0.3">
      <c r="A76" s="1" t="s">
        <v>116</v>
      </c>
      <c r="B76" s="1" t="s">
        <v>119</v>
      </c>
      <c r="C76" s="1" t="s">
        <v>47</v>
      </c>
      <c r="D76" s="1" t="s">
        <v>101</v>
      </c>
      <c r="E76" s="1" t="s">
        <v>121</v>
      </c>
      <c r="F76" s="1">
        <v>1686</v>
      </c>
      <c r="G76" s="1" t="s">
        <v>9</v>
      </c>
      <c r="H76" s="1" t="s">
        <v>42</v>
      </c>
      <c r="I76" s="1">
        <v>20</v>
      </c>
      <c r="J76" s="1">
        <v>669188</v>
      </c>
      <c r="L76" s="3"/>
      <c r="M76" s="3"/>
      <c r="N76" s="1">
        <v>240</v>
      </c>
      <c r="O76" s="31">
        <f t="shared" si="1"/>
        <v>0.71728721973496234</v>
      </c>
      <c r="Q76" s="36"/>
      <c r="R76" s="1"/>
      <c r="T76" s="1"/>
      <c r="U76" s="1"/>
      <c r="V76" s="1"/>
      <c r="W76" s="1"/>
      <c r="Z76" s="1"/>
    </row>
    <row r="77" spans="1:26" x14ac:dyDescent="0.3">
      <c r="A77" s="1" t="s">
        <v>116</v>
      </c>
      <c r="B77" s="1" t="s">
        <v>119</v>
      </c>
      <c r="C77" s="1" t="s">
        <v>47</v>
      </c>
      <c r="D77" s="1" t="s">
        <v>101</v>
      </c>
      <c r="E77" s="1" t="s">
        <v>121</v>
      </c>
      <c r="F77" s="1">
        <v>1687</v>
      </c>
      <c r="G77" s="1" t="s">
        <v>9</v>
      </c>
      <c r="H77" s="1" t="s">
        <v>42</v>
      </c>
      <c r="I77" s="1">
        <v>23</v>
      </c>
      <c r="J77" s="1">
        <v>769566.20000000007</v>
      </c>
      <c r="L77" s="3"/>
      <c r="M77" s="3"/>
      <c r="N77" s="1">
        <v>360</v>
      </c>
      <c r="O77" s="31">
        <f t="shared" si="1"/>
        <v>0.93559202574125522</v>
      </c>
      <c r="Q77" s="36"/>
      <c r="R77" s="1"/>
      <c r="T77" s="1"/>
      <c r="U77" s="1"/>
      <c r="V77" s="1"/>
      <c r="W77" s="1"/>
      <c r="Z77" s="1"/>
    </row>
    <row r="78" spans="1:26" x14ac:dyDescent="0.3">
      <c r="A78" s="1" t="s">
        <v>116</v>
      </c>
      <c r="B78" s="1" t="s">
        <v>119</v>
      </c>
      <c r="C78" s="1" t="s">
        <v>47</v>
      </c>
      <c r="D78" s="1" t="s">
        <v>101</v>
      </c>
      <c r="E78" s="1" t="s">
        <v>121</v>
      </c>
      <c r="F78" s="1">
        <v>1687</v>
      </c>
      <c r="G78" s="1" t="s">
        <v>9</v>
      </c>
      <c r="H78" s="1" t="s">
        <v>42</v>
      </c>
      <c r="I78" s="1">
        <v>24</v>
      </c>
      <c r="J78" s="1">
        <v>803025.6</v>
      </c>
      <c r="L78" s="3"/>
      <c r="M78" s="3"/>
      <c r="N78" s="1">
        <v>420</v>
      </c>
      <c r="O78" s="31">
        <f t="shared" si="1"/>
        <v>1.0460438621134869</v>
      </c>
      <c r="Q78" s="36"/>
      <c r="R78" s="1"/>
      <c r="T78" s="1"/>
      <c r="U78" s="1"/>
      <c r="V78" s="1"/>
      <c r="W78" s="1"/>
      <c r="Z78" s="1"/>
    </row>
    <row r="79" spans="1:26" x14ac:dyDescent="0.3">
      <c r="A79" s="1" t="s">
        <v>116</v>
      </c>
      <c r="B79" s="1" t="s">
        <v>119</v>
      </c>
      <c r="C79" s="1" t="s">
        <v>47</v>
      </c>
      <c r="D79" s="1" t="s">
        <v>101</v>
      </c>
      <c r="E79" s="1" t="s">
        <v>121</v>
      </c>
      <c r="F79" s="1">
        <v>1687</v>
      </c>
      <c r="G79" s="1" t="s">
        <v>9</v>
      </c>
      <c r="H79" s="1" t="s">
        <v>42</v>
      </c>
      <c r="I79" s="1">
        <v>14</v>
      </c>
      <c r="J79" s="1">
        <v>468431.60000000003</v>
      </c>
      <c r="L79" s="3"/>
      <c r="M79" s="3"/>
      <c r="N79" s="1">
        <v>240</v>
      </c>
      <c r="O79" s="31">
        <f t="shared" si="1"/>
        <v>1.0246960281928035</v>
      </c>
      <c r="Q79" s="36"/>
      <c r="R79" s="1"/>
      <c r="T79" s="1"/>
      <c r="U79" s="1"/>
      <c r="V79" s="1"/>
      <c r="W79" s="1"/>
      <c r="Z79" s="1"/>
    </row>
    <row r="80" spans="1:26" x14ac:dyDescent="0.3">
      <c r="A80" s="1" t="s">
        <v>116</v>
      </c>
      <c r="B80" s="1" t="s">
        <v>119</v>
      </c>
      <c r="C80" s="1" t="s">
        <v>47</v>
      </c>
      <c r="D80" s="1" t="s">
        <v>101</v>
      </c>
      <c r="E80" s="1" t="s">
        <v>121</v>
      </c>
      <c r="F80" s="1">
        <v>1687</v>
      </c>
      <c r="G80" s="1" t="s">
        <v>9</v>
      </c>
      <c r="H80" s="1" t="s">
        <v>42</v>
      </c>
      <c r="I80" s="1">
        <v>22</v>
      </c>
      <c r="J80" s="1">
        <v>736106.8</v>
      </c>
      <c r="L80" s="3"/>
      <c r="M80" s="3"/>
      <c r="N80" s="1">
        <v>480</v>
      </c>
      <c r="O80" s="31">
        <f t="shared" si="1"/>
        <v>1.3041585813362953</v>
      </c>
      <c r="Q80" s="36"/>
      <c r="R80" s="1"/>
      <c r="T80" s="1"/>
      <c r="U80" s="1"/>
      <c r="V80" s="1"/>
      <c r="W80" s="1"/>
      <c r="Z80" s="1"/>
    </row>
    <row r="81" spans="1:26" x14ac:dyDescent="0.3">
      <c r="A81" s="1" t="s">
        <v>116</v>
      </c>
      <c r="B81" s="1" t="s">
        <v>119</v>
      </c>
      <c r="C81" s="1" t="s">
        <v>47</v>
      </c>
      <c r="D81" s="1" t="s">
        <v>101</v>
      </c>
      <c r="E81" s="1" t="s">
        <v>121</v>
      </c>
      <c r="F81" s="1">
        <v>1687</v>
      </c>
      <c r="G81" s="1" t="s">
        <v>9</v>
      </c>
      <c r="H81" s="1" t="s">
        <v>42</v>
      </c>
      <c r="I81" s="1">
        <v>44</v>
      </c>
      <c r="J81" s="1">
        <v>1472213.6</v>
      </c>
      <c r="L81" s="3"/>
      <c r="M81" s="3"/>
      <c r="N81" s="1">
        <v>720</v>
      </c>
      <c r="O81" s="31">
        <f t="shared" si="1"/>
        <v>0.97811893600222133</v>
      </c>
      <c r="Q81" s="36"/>
      <c r="R81" s="1"/>
      <c r="T81" s="1"/>
      <c r="U81" s="1"/>
      <c r="V81" s="1"/>
      <c r="W81" s="1"/>
      <c r="Z81" s="1"/>
    </row>
    <row r="82" spans="1:26" x14ac:dyDescent="0.3">
      <c r="A82" s="1" t="s">
        <v>116</v>
      </c>
      <c r="B82" s="1" t="s">
        <v>119</v>
      </c>
      <c r="C82" s="1" t="s">
        <v>47</v>
      </c>
      <c r="D82" s="1" t="s">
        <v>101</v>
      </c>
      <c r="E82" s="1" t="s">
        <v>121</v>
      </c>
      <c r="F82" s="1">
        <v>1687</v>
      </c>
      <c r="G82" s="1" t="s">
        <v>9</v>
      </c>
      <c r="H82" s="1" t="s">
        <v>42</v>
      </c>
      <c r="I82" s="1">
        <v>15</v>
      </c>
      <c r="J82" s="1">
        <v>501891.00000000006</v>
      </c>
      <c r="L82" s="3"/>
      <c r="M82" s="3"/>
      <c r="N82" s="1">
        <v>240</v>
      </c>
      <c r="O82" s="31">
        <f t="shared" si="1"/>
        <v>0.95638295964661635</v>
      </c>
      <c r="Q82" s="36"/>
      <c r="R82" s="1"/>
      <c r="T82" s="1"/>
      <c r="U82" s="1"/>
      <c r="V82" s="1"/>
      <c r="W82" s="1"/>
      <c r="Z82" s="1"/>
    </row>
    <row r="83" spans="1:26" x14ac:dyDescent="0.3">
      <c r="A83" s="1" t="s">
        <v>116</v>
      </c>
      <c r="B83" s="1" t="s">
        <v>119</v>
      </c>
      <c r="C83" s="1" t="s">
        <v>47</v>
      </c>
      <c r="D83" s="1" t="s">
        <v>101</v>
      </c>
      <c r="E83" s="1" t="s">
        <v>121</v>
      </c>
      <c r="F83" s="1">
        <v>1687</v>
      </c>
      <c r="G83" s="1" t="s">
        <v>9</v>
      </c>
      <c r="H83" s="1" t="s">
        <v>42</v>
      </c>
      <c r="I83" s="1">
        <v>5</v>
      </c>
      <c r="J83" s="1">
        <v>167297</v>
      </c>
      <c r="L83" s="3"/>
      <c r="M83" s="3"/>
      <c r="N83" s="1">
        <v>60</v>
      </c>
      <c r="O83" s="31">
        <f t="shared" si="1"/>
        <v>0.71728721973496234</v>
      </c>
      <c r="Q83" s="36"/>
      <c r="R83" s="1"/>
      <c r="T83" s="1"/>
      <c r="U83" s="1"/>
      <c r="V83" s="1"/>
      <c r="W83" s="1"/>
      <c r="Z83" s="1"/>
    </row>
    <row r="84" spans="1:26" x14ac:dyDescent="0.3">
      <c r="A84" s="1" t="s">
        <v>116</v>
      </c>
      <c r="B84" s="1" t="s">
        <v>119</v>
      </c>
      <c r="C84" s="1" t="s">
        <v>44</v>
      </c>
      <c r="D84" s="1" t="s">
        <v>5</v>
      </c>
      <c r="E84" s="1" t="s">
        <v>120</v>
      </c>
      <c r="F84" s="1">
        <v>1723</v>
      </c>
      <c r="G84" s="1" t="s">
        <v>9</v>
      </c>
      <c r="H84" s="1" t="s">
        <v>42</v>
      </c>
      <c r="I84" s="1">
        <v>27</v>
      </c>
      <c r="J84" s="1">
        <v>903403.8</v>
      </c>
      <c r="L84" s="3"/>
      <c r="M84" s="3"/>
      <c r="N84" s="1">
        <v>1080</v>
      </c>
      <c r="O84" s="31">
        <f t="shared" si="1"/>
        <v>2.3909573991165409</v>
      </c>
      <c r="Q84" s="36"/>
      <c r="R84" s="1"/>
      <c r="T84" s="1"/>
      <c r="U84" s="1"/>
      <c r="V84" s="1"/>
      <c r="W84" s="1"/>
      <c r="Z84" s="1"/>
    </row>
    <row r="85" spans="1:26" x14ac:dyDescent="0.3">
      <c r="A85" s="1" t="s">
        <v>116</v>
      </c>
      <c r="B85" s="1" t="s">
        <v>119</v>
      </c>
      <c r="C85" s="1" t="s">
        <v>44</v>
      </c>
      <c r="D85" s="1" t="s">
        <v>5</v>
      </c>
      <c r="E85" s="1" t="s">
        <v>120</v>
      </c>
      <c r="F85" s="1">
        <v>1723</v>
      </c>
      <c r="G85" s="1" t="s">
        <v>9</v>
      </c>
      <c r="H85" s="1" t="s">
        <v>42</v>
      </c>
      <c r="I85" s="1">
        <v>35</v>
      </c>
      <c r="J85" s="1">
        <v>1171079</v>
      </c>
      <c r="L85" s="3"/>
      <c r="M85" s="3"/>
      <c r="N85" s="1">
        <v>720</v>
      </c>
      <c r="O85" s="31">
        <f t="shared" si="1"/>
        <v>1.2296352338313639</v>
      </c>
      <c r="Q85" s="36"/>
      <c r="R85" s="1"/>
      <c r="T85" s="1"/>
      <c r="U85" s="1"/>
      <c r="V85" s="1"/>
      <c r="W85" s="1"/>
      <c r="Z85" s="1"/>
    </row>
    <row r="86" spans="1:26" x14ac:dyDescent="0.3">
      <c r="A86" s="1" t="s">
        <v>116</v>
      </c>
      <c r="B86" s="1" t="s">
        <v>119</v>
      </c>
      <c r="C86" s="1" t="s">
        <v>44</v>
      </c>
      <c r="D86" s="1" t="s">
        <v>5</v>
      </c>
      <c r="E86" s="1" t="s">
        <v>120</v>
      </c>
      <c r="F86" s="1">
        <v>1723</v>
      </c>
      <c r="G86" s="1" t="s">
        <v>9</v>
      </c>
      <c r="H86" s="1" t="s">
        <v>42</v>
      </c>
      <c r="I86" s="1">
        <v>6</v>
      </c>
      <c r="J86" s="1">
        <v>200756.4</v>
      </c>
      <c r="L86" s="3"/>
      <c r="M86" s="3"/>
      <c r="N86" s="1">
        <v>240</v>
      </c>
      <c r="O86" s="31">
        <f t="shared" si="1"/>
        <v>2.3909573991165414</v>
      </c>
      <c r="Q86" s="36"/>
      <c r="R86" s="1"/>
      <c r="T86" s="1"/>
      <c r="U86" s="1"/>
      <c r="V86" s="1"/>
      <c r="W86" s="1"/>
      <c r="Z86" s="1"/>
    </row>
    <row r="87" spans="1:26" x14ac:dyDescent="0.3">
      <c r="A87" s="1" t="s">
        <v>116</v>
      </c>
      <c r="B87" s="1" t="s">
        <v>119</v>
      </c>
      <c r="C87" s="1" t="s">
        <v>44</v>
      </c>
      <c r="D87" s="1" t="s">
        <v>5</v>
      </c>
      <c r="E87" s="1" t="s">
        <v>120</v>
      </c>
      <c r="F87" s="1">
        <v>1723</v>
      </c>
      <c r="G87" s="1" t="s">
        <v>9</v>
      </c>
      <c r="H87" s="1" t="s">
        <v>42</v>
      </c>
      <c r="I87" s="1">
        <v>5</v>
      </c>
      <c r="J87" s="1">
        <v>167297</v>
      </c>
      <c r="L87" s="3"/>
      <c r="M87" s="3"/>
      <c r="N87" s="1">
        <v>200</v>
      </c>
      <c r="O87" s="31">
        <f t="shared" si="1"/>
        <v>2.3909573991165414</v>
      </c>
      <c r="Q87" s="36"/>
      <c r="R87" s="1"/>
      <c r="T87" s="1"/>
      <c r="U87" s="1"/>
      <c r="V87" s="1"/>
      <c r="W87" s="1"/>
      <c r="Z87" s="1"/>
    </row>
    <row r="88" spans="1:26" x14ac:dyDescent="0.3">
      <c r="A88" s="1" t="s">
        <v>116</v>
      </c>
      <c r="B88" s="1" t="s">
        <v>119</v>
      </c>
      <c r="C88" s="1" t="s">
        <v>44</v>
      </c>
      <c r="D88" s="1" t="s">
        <v>5</v>
      </c>
      <c r="E88" s="1" t="s">
        <v>120</v>
      </c>
      <c r="F88" s="1">
        <v>1723</v>
      </c>
      <c r="G88" s="1" t="s">
        <v>9</v>
      </c>
      <c r="H88" s="1" t="s">
        <v>42</v>
      </c>
      <c r="I88" s="1">
        <v>7</v>
      </c>
      <c r="J88" s="1">
        <v>234215.80000000002</v>
      </c>
      <c r="L88" s="3"/>
      <c r="M88" s="3"/>
      <c r="N88" s="1">
        <v>280</v>
      </c>
      <c r="O88" s="31">
        <f t="shared" si="1"/>
        <v>2.3909573991165409</v>
      </c>
      <c r="Q88" s="36"/>
      <c r="R88" s="1"/>
      <c r="T88" s="1"/>
      <c r="U88" s="1"/>
      <c r="V88" s="1"/>
      <c r="W88" s="1"/>
      <c r="Z88" s="1"/>
    </row>
    <row r="89" spans="1:26" x14ac:dyDescent="0.3">
      <c r="A89" s="1" t="s">
        <v>116</v>
      </c>
      <c r="B89" s="1" t="s">
        <v>119</v>
      </c>
      <c r="C89" s="1" t="s">
        <v>44</v>
      </c>
      <c r="D89" s="1" t="s">
        <v>5</v>
      </c>
      <c r="E89" s="1" t="s">
        <v>120</v>
      </c>
      <c r="F89" s="1">
        <v>1723</v>
      </c>
      <c r="G89" s="1" t="s">
        <v>9</v>
      </c>
      <c r="H89" s="1" t="s">
        <v>42</v>
      </c>
      <c r="I89" s="1">
        <v>1</v>
      </c>
      <c r="J89" s="1">
        <v>33459.4</v>
      </c>
      <c r="L89" s="3"/>
      <c r="M89" s="3"/>
      <c r="N89" s="1">
        <v>40</v>
      </c>
      <c r="O89" s="31">
        <f t="shared" si="1"/>
        <v>2.3909573991165409</v>
      </c>
      <c r="Q89" s="36"/>
      <c r="R89" s="1"/>
      <c r="T89" s="1"/>
      <c r="U89" s="1"/>
      <c r="V89" s="1"/>
      <c r="W89" s="1"/>
      <c r="Z89" s="1"/>
    </row>
    <row r="90" spans="1:26" x14ac:dyDescent="0.3">
      <c r="A90" s="1" t="s">
        <v>116</v>
      </c>
      <c r="B90" s="1" t="s">
        <v>119</v>
      </c>
      <c r="C90" s="1" t="s">
        <v>44</v>
      </c>
      <c r="D90" s="1" t="s">
        <v>5</v>
      </c>
      <c r="E90" s="1" t="s">
        <v>120</v>
      </c>
      <c r="F90" s="1">
        <v>1723</v>
      </c>
      <c r="G90" s="1" t="s">
        <v>9</v>
      </c>
      <c r="H90" s="1" t="s">
        <v>42</v>
      </c>
      <c r="I90" s="1">
        <v>51</v>
      </c>
      <c r="J90" s="1">
        <v>1706429.4</v>
      </c>
      <c r="L90" s="3"/>
      <c r="M90" s="3"/>
      <c r="N90" s="1">
        <v>2040</v>
      </c>
      <c r="O90" s="31">
        <f t="shared" si="1"/>
        <v>2.3909573991165414</v>
      </c>
      <c r="Q90" s="36"/>
      <c r="R90" s="1"/>
      <c r="T90" s="1"/>
      <c r="U90" s="1"/>
      <c r="V90" s="1"/>
      <c r="W90" s="1"/>
      <c r="Z90" s="1"/>
    </row>
    <row r="91" spans="1:26" x14ac:dyDescent="0.3">
      <c r="A91" s="1" t="s">
        <v>116</v>
      </c>
      <c r="B91" s="1" t="s">
        <v>119</v>
      </c>
      <c r="C91" s="1" t="s">
        <v>44</v>
      </c>
      <c r="D91" s="1" t="s">
        <v>5</v>
      </c>
      <c r="E91" s="1" t="s">
        <v>120</v>
      </c>
      <c r="F91" s="1">
        <v>1724</v>
      </c>
      <c r="G91" s="1" t="s">
        <v>9</v>
      </c>
      <c r="H91" s="1" t="s">
        <v>42</v>
      </c>
      <c r="I91" s="1">
        <v>106</v>
      </c>
      <c r="J91" s="1">
        <v>3546696.4000000004</v>
      </c>
      <c r="L91" s="3"/>
      <c r="M91" s="3"/>
      <c r="N91" s="1">
        <v>4240</v>
      </c>
      <c r="O91" s="31">
        <f t="shared" si="1"/>
        <v>2.3909573991165409</v>
      </c>
      <c r="Q91" s="36"/>
      <c r="R91" s="1"/>
      <c r="T91" s="1"/>
      <c r="U91" s="1"/>
      <c r="V91" s="1"/>
      <c r="W91" s="1"/>
      <c r="Z91" s="1"/>
    </row>
    <row r="92" spans="1:26" x14ac:dyDescent="0.3">
      <c r="A92" s="1" t="s">
        <v>116</v>
      </c>
      <c r="B92" s="1" t="s">
        <v>119</v>
      </c>
      <c r="C92" s="1" t="s">
        <v>44</v>
      </c>
      <c r="D92" s="1" t="s">
        <v>5</v>
      </c>
      <c r="E92" s="1" t="s">
        <v>120</v>
      </c>
      <c r="F92" s="1">
        <v>1724</v>
      </c>
      <c r="G92" s="1" t="s">
        <v>9</v>
      </c>
      <c r="H92" s="1" t="s">
        <v>42</v>
      </c>
      <c r="I92" s="1">
        <v>64</v>
      </c>
      <c r="J92" s="1">
        <v>2141401.6</v>
      </c>
      <c r="L92" s="3"/>
      <c r="M92" s="3"/>
      <c r="N92" s="1">
        <v>2560</v>
      </c>
      <c r="O92" s="31">
        <f t="shared" si="1"/>
        <v>2.3909573991165409</v>
      </c>
      <c r="Q92" s="36"/>
      <c r="R92" s="1"/>
      <c r="T92" s="1"/>
      <c r="U92" s="1"/>
      <c r="V92" s="1"/>
      <c r="W92" s="1"/>
      <c r="Z92" s="1"/>
    </row>
    <row r="93" spans="1:26" x14ac:dyDescent="0.3">
      <c r="A93" s="1" t="s">
        <v>116</v>
      </c>
      <c r="B93" s="1" t="s">
        <v>119</v>
      </c>
      <c r="C93" s="1" t="s">
        <v>44</v>
      </c>
      <c r="D93" s="1" t="s">
        <v>5</v>
      </c>
      <c r="E93" s="1" t="s">
        <v>120</v>
      </c>
      <c r="F93" s="1">
        <v>1724</v>
      </c>
      <c r="G93" s="1" t="s">
        <v>9</v>
      </c>
      <c r="H93" s="1" t="s">
        <v>42</v>
      </c>
      <c r="I93" s="1">
        <v>14</v>
      </c>
      <c r="J93" s="1">
        <v>468431.60000000003</v>
      </c>
      <c r="L93" s="3"/>
      <c r="M93" s="3"/>
      <c r="N93" s="1">
        <v>560</v>
      </c>
      <c r="O93" s="31">
        <f t="shared" si="1"/>
        <v>2.3909573991165409</v>
      </c>
      <c r="Q93" s="36"/>
      <c r="R93" s="1"/>
      <c r="T93" s="1"/>
      <c r="U93" s="1"/>
      <c r="V93" s="1"/>
      <c r="W93" s="1"/>
      <c r="Z93" s="1"/>
    </row>
    <row r="94" spans="1:26" x14ac:dyDescent="0.3">
      <c r="A94" s="1" t="s">
        <v>116</v>
      </c>
      <c r="B94" s="1" t="s">
        <v>119</v>
      </c>
      <c r="C94" s="1" t="s">
        <v>44</v>
      </c>
      <c r="D94" s="1" t="s">
        <v>5</v>
      </c>
      <c r="E94" s="1" t="s">
        <v>120</v>
      </c>
      <c r="F94" s="1">
        <v>1724</v>
      </c>
      <c r="G94" s="1" t="s">
        <v>9</v>
      </c>
      <c r="H94" s="1" t="s">
        <v>42</v>
      </c>
      <c r="I94" s="1">
        <v>14</v>
      </c>
      <c r="J94" s="1">
        <v>468431.60000000003</v>
      </c>
      <c r="L94" s="3"/>
      <c r="M94" s="3"/>
      <c r="N94" s="1">
        <v>560</v>
      </c>
      <c r="O94" s="31">
        <f t="shared" si="1"/>
        <v>2.3909573991165409</v>
      </c>
      <c r="Q94" s="36"/>
      <c r="R94" s="1"/>
      <c r="T94" s="1"/>
      <c r="U94" s="1"/>
      <c r="V94" s="1"/>
      <c r="W94" s="1"/>
      <c r="Z94" s="1"/>
    </row>
    <row r="95" spans="1:26" x14ac:dyDescent="0.3">
      <c r="A95" s="1" t="s">
        <v>116</v>
      </c>
      <c r="B95" s="1" t="s">
        <v>119</v>
      </c>
      <c r="C95" s="1" t="s">
        <v>44</v>
      </c>
      <c r="D95" s="1" t="s">
        <v>5</v>
      </c>
      <c r="E95" s="1" t="s">
        <v>120</v>
      </c>
      <c r="F95" s="1">
        <v>1724</v>
      </c>
      <c r="G95" s="1" t="s">
        <v>9</v>
      </c>
      <c r="H95" s="1" t="s">
        <v>42</v>
      </c>
      <c r="I95" s="1">
        <v>36</v>
      </c>
      <c r="J95" s="1">
        <v>1204538.3999999999</v>
      </c>
      <c r="L95" s="3"/>
      <c r="M95" s="3"/>
      <c r="N95" s="1">
        <v>1420</v>
      </c>
      <c r="O95" s="31">
        <f t="shared" si="1"/>
        <v>2.3577496574621453</v>
      </c>
      <c r="Q95" s="36"/>
      <c r="R95" s="1"/>
      <c r="T95" s="1"/>
      <c r="U95" s="1"/>
      <c r="V95" s="1"/>
      <c r="W95" s="1"/>
      <c r="Z95" s="1"/>
    </row>
    <row r="96" spans="1:26" x14ac:dyDescent="0.3">
      <c r="A96" s="1" t="s">
        <v>116</v>
      </c>
      <c r="B96" s="1" t="s">
        <v>119</v>
      </c>
      <c r="C96" s="1" t="s">
        <v>44</v>
      </c>
      <c r="D96" s="1" t="s">
        <v>5</v>
      </c>
      <c r="E96" s="1" t="s">
        <v>120</v>
      </c>
      <c r="F96" s="1">
        <v>1724</v>
      </c>
      <c r="G96" s="1" t="s">
        <v>9</v>
      </c>
      <c r="H96" s="1" t="s">
        <v>42</v>
      </c>
      <c r="I96" s="1">
        <v>10</v>
      </c>
      <c r="J96" s="1">
        <v>334594</v>
      </c>
      <c r="L96" s="3"/>
      <c r="M96" s="3"/>
      <c r="N96" s="1">
        <v>400</v>
      </c>
      <c r="O96" s="31">
        <f t="shared" si="1"/>
        <v>2.3909573991165414</v>
      </c>
      <c r="Q96" s="36"/>
      <c r="R96" s="1"/>
      <c r="T96" s="1"/>
      <c r="U96" s="1"/>
      <c r="V96" s="1"/>
      <c r="W96" s="1"/>
      <c r="Z96" s="1"/>
    </row>
    <row r="97" spans="1:26" x14ac:dyDescent="0.3">
      <c r="A97" s="1" t="s">
        <v>116</v>
      </c>
      <c r="B97" s="1" t="s">
        <v>119</v>
      </c>
      <c r="C97" s="1" t="s">
        <v>44</v>
      </c>
      <c r="D97" s="1" t="s">
        <v>5</v>
      </c>
      <c r="E97" s="1" t="s">
        <v>120</v>
      </c>
      <c r="F97" s="1">
        <v>1724</v>
      </c>
      <c r="G97" s="1" t="s">
        <v>9</v>
      </c>
      <c r="H97" s="1" t="s">
        <v>42</v>
      </c>
      <c r="I97" s="1">
        <v>22</v>
      </c>
      <c r="J97" s="1">
        <v>736106.8</v>
      </c>
      <c r="L97" s="3"/>
      <c r="M97" s="3"/>
      <c r="N97" s="1">
        <v>280</v>
      </c>
      <c r="O97" s="31">
        <f t="shared" si="1"/>
        <v>0.76075917244617219</v>
      </c>
      <c r="Q97" s="36"/>
      <c r="R97" s="1"/>
      <c r="T97" s="1"/>
      <c r="U97" s="1"/>
      <c r="V97" s="1"/>
      <c r="W97" s="1"/>
      <c r="Z97" s="1"/>
    </row>
    <row r="98" spans="1:26" x14ac:dyDescent="0.3">
      <c r="A98" s="1" t="s">
        <v>116</v>
      </c>
      <c r="B98" s="1" t="s">
        <v>119</v>
      </c>
      <c r="C98" s="1" t="s">
        <v>44</v>
      </c>
      <c r="D98" s="1" t="s">
        <v>5</v>
      </c>
      <c r="E98" s="1" t="s">
        <v>120</v>
      </c>
      <c r="F98" s="1">
        <v>1724</v>
      </c>
      <c r="G98" s="1" t="s">
        <v>9</v>
      </c>
      <c r="H98" s="1" t="s">
        <v>42</v>
      </c>
      <c r="I98" s="1">
        <v>12</v>
      </c>
      <c r="J98" s="1">
        <v>401512.8</v>
      </c>
      <c r="L98" s="3"/>
      <c r="M98" s="3"/>
      <c r="N98" s="1">
        <v>480</v>
      </c>
      <c r="O98" s="31">
        <f t="shared" si="1"/>
        <v>2.3909573991165414</v>
      </c>
      <c r="Q98" s="36"/>
      <c r="R98" s="1"/>
      <c r="T98" s="1"/>
      <c r="U98" s="1"/>
      <c r="V98" s="1"/>
      <c r="W98" s="1"/>
      <c r="Z98" s="1"/>
    </row>
    <row r="99" spans="1:26" x14ac:dyDescent="0.3">
      <c r="A99" s="1" t="s">
        <v>116</v>
      </c>
      <c r="B99" s="1" t="s">
        <v>119</v>
      </c>
      <c r="C99" s="1" t="s">
        <v>44</v>
      </c>
      <c r="D99" s="1" t="s">
        <v>5</v>
      </c>
      <c r="E99" s="1" t="s">
        <v>120</v>
      </c>
      <c r="F99" s="1">
        <v>1724</v>
      </c>
      <c r="G99" s="1" t="s">
        <v>9</v>
      </c>
      <c r="H99" s="1" t="s">
        <v>42</v>
      </c>
      <c r="I99" s="1">
        <v>34</v>
      </c>
      <c r="J99" s="1">
        <v>1137619.6000000001</v>
      </c>
      <c r="L99" s="3"/>
      <c r="M99" s="3"/>
      <c r="N99" s="1">
        <v>1360</v>
      </c>
      <c r="O99" s="31">
        <f t="shared" si="1"/>
        <v>2.3909573991165409</v>
      </c>
      <c r="Q99" s="36"/>
      <c r="R99" s="1"/>
      <c r="T99" s="1"/>
      <c r="U99" s="1"/>
      <c r="V99" s="1"/>
      <c r="W99" s="1"/>
      <c r="Z99" s="1"/>
    </row>
    <row r="100" spans="1:26" x14ac:dyDescent="0.3">
      <c r="A100" s="1" t="s">
        <v>116</v>
      </c>
      <c r="B100" s="1" t="s">
        <v>119</v>
      </c>
      <c r="C100" s="1" t="s">
        <v>44</v>
      </c>
      <c r="D100" s="1" t="s">
        <v>5</v>
      </c>
      <c r="E100" s="1" t="s">
        <v>120</v>
      </c>
      <c r="F100" s="1">
        <v>1724</v>
      </c>
      <c r="G100" s="1" t="s">
        <v>9</v>
      </c>
      <c r="H100" s="1" t="s">
        <v>42</v>
      </c>
      <c r="I100" s="1">
        <v>211</v>
      </c>
      <c r="J100" s="1">
        <v>7059933.4000000004</v>
      </c>
      <c r="L100" s="3"/>
      <c r="M100" s="3"/>
      <c r="N100" s="1">
        <v>12270</v>
      </c>
      <c r="O100" s="31">
        <f t="shared" si="1"/>
        <v>3.4759534700426493</v>
      </c>
      <c r="Q100" s="36"/>
      <c r="R100" s="1"/>
      <c r="T100" s="1"/>
      <c r="U100" s="1"/>
      <c r="V100" s="1"/>
      <c r="W100" s="1"/>
      <c r="Z100" s="1"/>
    </row>
    <row r="101" spans="1:26" x14ac:dyDescent="0.3">
      <c r="A101" s="1" t="s">
        <v>116</v>
      </c>
      <c r="B101" s="1" t="s">
        <v>119</v>
      </c>
      <c r="C101" s="1" t="s">
        <v>44</v>
      </c>
      <c r="D101" s="1" t="s">
        <v>5</v>
      </c>
      <c r="E101" s="1" t="s">
        <v>120</v>
      </c>
      <c r="F101" s="1">
        <v>1724</v>
      </c>
      <c r="G101" s="1" t="s">
        <v>9</v>
      </c>
      <c r="H101" s="1" t="s">
        <v>42</v>
      </c>
      <c r="I101" s="1">
        <v>60</v>
      </c>
      <c r="J101" s="1">
        <v>2007564.0000000002</v>
      </c>
      <c r="L101" s="3"/>
      <c r="M101" s="3"/>
      <c r="N101" s="1">
        <v>2400</v>
      </c>
      <c r="O101" s="31">
        <f t="shared" si="1"/>
        <v>2.3909573991165409</v>
      </c>
      <c r="Q101" s="36"/>
      <c r="R101" s="1"/>
      <c r="T101" s="1"/>
      <c r="U101" s="1"/>
      <c r="V101" s="1"/>
      <c r="W101" s="1"/>
      <c r="Z101" s="1"/>
    </row>
    <row r="102" spans="1:26" x14ac:dyDescent="0.3">
      <c r="A102" s="1" t="s">
        <v>116</v>
      </c>
      <c r="B102" s="1" t="s">
        <v>119</v>
      </c>
      <c r="C102" s="1" t="s">
        <v>44</v>
      </c>
      <c r="D102" s="1" t="s">
        <v>5</v>
      </c>
      <c r="E102" s="1" t="s">
        <v>120</v>
      </c>
      <c r="F102" s="1">
        <v>1724</v>
      </c>
      <c r="G102" s="1" t="s">
        <v>9</v>
      </c>
      <c r="H102" s="1" t="s">
        <v>42</v>
      </c>
      <c r="I102" s="1">
        <v>8</v>
      </c>
      <c r="J102" s="1">
        <v>267675.2</v>
      </c>
      <c r="L102" s="3"/>
      <c r="M102" s="3"/>
      <c r="N102" s="1">
        <v>320</v>
      </c>
      <c r="O102" s="31">
        <f t="shared" si="1"/>
        <v>2.3909573991165409</v>
      </c>
      <c r="Q102" s="36"/>
      <c r="R102" s="1"/>
      <c r="T102" s="1"/>
      <c r="U102" s="1"/>
      <c r="V102" s="1"/>
      <c r="W102" s="1"/>
      <c r="Z102" s="1"/>
    </row>
    <row r="103" spans="1:26" x14ac:dyDescent="0.3">
      <c r="A103" s="1" t="s">
        <v>116</v>
      </c>
      <c r="B103" s="1" t="s">
        <v>119</v>
      </c>
      <c r="C103" s="1" t="s">
        <v>44</v>
      </c>
      <c r="D103" s="1" t="s">
        <v>5</v>
      </c>
      <c r="E103" s="1" t="s">
        <v>120</v>
      </c>
      <c r="F103" s="1">
        <v>1724</v>
      </c>
      <c r="G103" s="1" t="s">
        <v>9</v>
      </c>
      <c r="H103" s="1" t="s">
        <v>42</v>
      </c>
      <c r="I103" s="1">
        <v>56</v>
      </c>
      <c r="J103" s="1">
        <v>1873726.4000000001</v>
      </c>
      <c r="L103" s="3"/>
      <c r="M103" s="3"/>
      <c r="N103" s="1">
        <v>2240</v>
      </c>
      <c r="O103" s="31">
        <f t="shared" si="1"/>
        <v>2.3909573991165409</v>
      </c>
      <c r="Q103" s="36"/>
      <c r="R103" s="1"/>
      <c r="T103" s="1"/>
      <c r="U103" s="1"/>
      <c r="V103" s="1"/>
      <c r="W103" s="1"/>
      <c r="Z103" s="1"/>
    </row>
    <row r="104" spans="1:26" x14ac:dyDescent="0.3">
      <c r="A104" s="1" t="s">
        <v>116</v>
      </c>
      <c r="B104" s="1" t="s">
        <v>119</v>
      </c>
      <c r="C104" s="1" t="s">
        <v>44</v>
      </c>
      <c r="D104" s="1" t="s">
        <v>5</v>
      </c>
      <c r="E104" s="1" t="s">
        <v>120</v>
      </c>
      <c r="F104" s="1">
        <v>1724</v>
      </c>
      <c r="G104" s="1" t="s">
        <v>9</v>
      </c>
      <c r="H104" s="1" t="s">
        <v>42</v>
      </c>
      <c r="I104" s="1">
        <v>18</v>
      </c>
      <c r="J104" s="1">
        <v>602269.19999999995</v>
      </c>
      <c r="L104" s="3"/>
      <c r="M104" s="3"/>
      <c r="N104" s="1">
        <v>720</v>
      </c>
      <c r="O104" s="31">
        <f t="shared" si="1"/>
        <v>2.3909573991165414</v>
      </c>
      <c r="Q104" s="36"/>
      <c r="R104" s="1"/>
      <c r="T104" s="1"/>
      <c r="U104" s="1"/>
      <c r="V104" s="1"/>
      <c r="W104" s="1"/>
      <c r="Z104" s="1"/>
    </row>
    <row r="105" spans="1:26" x14ac:dyDescent="0.3">
      <c r="A105" s="1" t="s">
        <v>116</v>
      </c>
      <c r="B105" s="1" t="s">
        <v>119</v>
      </c>
      <c r="C105" s="1" t="s">
        <v>44</v>
      </c>
      <c r="D105" s="1" t="s">
        <v>5</v>
      </c>
      <c r="E105" s="1" t="s">
        <v>120</v>
      </c>
      <c r="F105" s="1">
        <v>1724</v>
      </c>
      <c r="G105" s="1" t="s">
        <v>9</v>
      </c>
      <c r="H105" s="1" t="s">
        <v>42</v>
      </c>
      <c r="I105" s="1">
        <v>362</v>
      </c>
      <c r="J105" s="1">
        <v>12112302.800000001</v>
      </c>
      <c r="L105" s="3"/>
      <c r="M105" s="3"/>
      <c r="N105" s="1">
        <v>6390</v>
      </c>
      <c r="O105" s="31">
        <f t="shared" si="1"/>
        <v>1.0551255373173134</v>
      </c>
      <c r="Q105" s="36"/>
      <c r="R105" s="1"/>
      <c r="T105" s="1"/>
      <c r="U105" s="1"/>
      <c r="V105" s="1"/>
      <c r="W105" s="1"/>
      <c r="Z105" s="1"/>
    </row>
    <row r="106" spans="1:26" x14ac:dyDescent="0.3">
      <c r="A106" s="1" t="s">
        <v>116</v>
      </c>
      <c r="B106" s="1" t="s">
        <v>119</v>
      </c>
      <c r="C106" s="1" t="s">
        <v>44</v>
      </c>
      <c r="D106" s="1" t="s">
        <v>5</v>
      </c>
      <c r="E106" s="1" t="s">
        <v>120</v>
      </c>
      <c r="F106" s="1">
        <v>1724</v>
      </c>
      <c r="G106" s="1" t="s">
        <v>9</v>
      </c>
      <c r="H106" s="1" t="s">
        <v>42</v>
      </c>
      <c r="I106" s="1">
        <v>234</v>
      </c>
      <c r="J106" s="1">
        <v>7829499.6000000006</v>
      </c>
      <c r="L106" s="3"/>
      <c r="M106" s="3"/>
      <c r="N106" s="1">
        <v>3900</v>
      </c>
      <c r="O106" s="31">
        <f t="shared" si="1"/>
        <v>0.99623224963189205</v>
      </c>
      <c r="Q106" s="36"/>
      <c r="R106" s="1"/>
      <c r="T106" s="1"/>
      <c r="U106" s="1"/>
      <c r="V106" s="1"/>
      <c r="W106" s="1"/>
      <c r="Z106" s="1"/>
    </row>
    <row r="107" spans="1:26" x14ac:dyDescent="0.3">
      <c r="A107" s="1" t="s">
        <v>116</v>
      </c>
      <c r="B107" s="1" t="s">
        <v>119</v>
      </c>
      <c r="C107" s="1" t="s">
        <v>44</v>
      </c>
      <c r="D107" s="1" t="s">
        <v>5</v>
      </c>
      <c r="E107" s="1" t="s">
        <v>120</v>
      </c>
      <c r="F107" s="1">
        <v>1724</v>
      </c>
      <c r="G107" s="1" t="s">
        <v>9</v>
      </c>
      <c r="H107" s="1" t="s">
        <v>42</v>
      </c>
      <c r="I107" s="1">
        <v>5</v>
      </c>
      <c r="J107" s="1">
        <v>167297</v>
      </c>
      <c r="L107" s="3"/>
      <c r="M107" s="3"/>
      <c r="N107" s="1">
        <v>2120</v>
      </c>
      <c r="O107" s="31">
        <f t="shared" si="1"/>
        <v>25.344148430635336</v>
      </c>
      <c r="Q107" s="36"/>
      <c r="R107" s="1"/>
      <c r="T107" s="1"/>
      <c r="U107" s="1"/>
      <c r="V107" s="1"/>
      <c r="W107" s="1"/>
      <c r="Z107" s="1"/>
    </row>
    <row r="108" spans="1:26" x14ac:dyDescent="0.3">
      <c r="A108" s="1" t="s">
        <v>116</v>
      </c>
      <c r="B108" s="1" t="s">
        <v>119</v>
      </c>
      <c r="C108" s="1" t="s">
        <v>44</v>
      </c>
      <c r="D108" s="1" t="s">
        <v>5</v>
      </c>
      <c r="E108" s="1" t="s">
        <v>120</v>
      </c>
      <c r="F108" s="1">
        <v>1724</v>
      </c>
      <c r="G108" s="1" t="s">
        <v>9</v>
      </c>
      <c r="H108" s="1" t="s">
        <v>42</v>
      </c>
      <c r="I108" s="1">
        <v>106</v>
      </c>
      <c r="J108" s="1">
        <v>3546696.4000000004</v>
      </c>
      <c r="L108" s="3"/>
      <c r="M108" s="3"/>
      <c r="N108" s="1">
        <v>6390</v>
      </c>
      <c r="O108" s="31">
        <f t="shared" si="1"/>
        <v>3.6033532500836549</v>
      </c>
      <c r="Q108" s="36"/>
      <c r="R108" s="1"/>
      <c r="T108" s="1"/>
      <c r="U108" s="1"/>
      <c r="V108" s="1"/>
      <c r="W108" s="1"/>
      <c r="Z108" s="1"/>
    </row>
    <row r="109" spans="1:26" x14ac:dyDescent="0.3">
      <c r="A109" s="1" t="s">
        <v>116</v>
      </c>
      <c r="B109" s="1" t="s">
        <v>119</v>
      </c>
      <c r="C109" s="1" t="s">
        <v>44</v>
      </c>
      <c r="D109" s="1" t="s">
        <v>5</v>
      </c>
      <c r="E109" s="1" t="s">
        <v>120</v>
      </c>
      <c r="F109" s="1">
        <v>1724</v>
      </c>
      <c r="G109" s="1" t="s">
        <v>9</v>
      </c>
      <c r="H109" s="1" t="s">
        <v>42</v>
      </c>
      <c r="I109" s="1">
        <v>63</v>
      </c>
      <c r="J109" s="1">
        <v>2107942.2000000002</v>
      </c>
      <c r="L109" s="3"/>
      <c r="M109" s="3"/>
      <c r="N109" s="1">
        <v>255</v>
      </c>
      <c r="O109" s="31">
        <f t="shared" si="1"/>
        <v>0.24194211776774521</v>
      </c>
      <c r="Q109" s="36"/>
      <c r="R109" s="1"/>
      <c r="T109" s="1"/>
      <c r="U109" s="1"/>
      <c r="V109" s="1"/>
      <c r="W109" s="1"/>
      <c r="Z109" s="1"/>
    </row>
    <row r="110" spans="1:26" x14ac:dyDescent="0.3">
      <c r="A110" s="1" t="s">
        <v>116</v>
      </c>
      <c r="B110" s="1" t="s">
        <v>119</v>
      </c>
      <c r="C110" s="1" t="s">
        <v>44</v>
      </c>
      <c r="D110" s="1" t="s">
        <v>5</v>
      </c>
      <c r="E110" s="1" t="s">
        <v>120</v>
      </c>
      <c r="F110" s="1">
        <v>1724</v>
      </c>
      <c r="G110" s="1" t="s">
        <v>9</v>
      </c>
      <c r="H110" s="1" t="s">
        <v>42</v>
      </c>
      <c r="I110" s="1">
        <v>3</v>
      </c>
      <c r="J110" s="1">
        <v>100378.2</v>
      </c>
      <c r="L110" s="3"/>
      <c r="M110" s="3"/>
      <c r="N110" s="1">
        <v>15</v>
      </c>
      <c r="O110" s="31">
        <f t="shared" si="1"/>
        <v>0.29886967488956767</v>
      </c>
      <c r="Q110" s="36"/>
      <c r="R110" s="1"/>
      <c r="T110" s="1"/>
      <c r="U110" s="1"/>
      <c r="V110" s="1"/>
      <c r="W110" s="1"/>
      <c r="Z110" s="1"/>
    </row>
    <row r="111" spans="1:26" x14ac:dyDescent="0.3">
      <c r="A111" s="1" t="s">
        <v>116</v>
      </c>
      <c r="B111" s="1" t="s">
        <v>119</v>
      </c>
      <c r="C111" s="1" t="s">
        <v>44</v>
      </c>
      <c r="D111" s="1" t="s">
        <v>5</v>
      </c>
      <c r="E111" s="1" t="s">
        <v>120</v>
      </c>
      <c r="F111" s="1">
        <v>1724</v>
      </c>
      <c r="G111" s="1" t="s">
        <v>9</v>
      </c>
      <c r="H111" s="1" t="s">
        <v>42</v>
      </c>
      <c r="I111" s="1">
        <v>2</v>
      </c>
      <c r="J111" s="1">
        <v>66918.8</v>
      </c>
      <c r="L111" s="3"/>
      <c r="M111" s="3"/>
      <c r="N111" s="1">
        <v>80</v>
      </c>
      <c r="O111" s="31">
        <f t="shared" si="1"/>
        <v>2.3909573991165409</v>
      </c>
      <c r="Q111" s="36"/>
      <c r="R111" s="1"/>
      <c r="T111" s="1"/>
      <c r="U111" s="1"/>
      <c r="V111" s="1"/>
      <c r="W111" s="1"/>
      <c r="Z111" s="1"/>
    </row>
    <row r="112" spans="1:26" x14ac:dyDescent="0.3">
      <c r="A112" s="1" t="s">
        <v>116</v>
      </c>
      <c r="B112" s="1" t="s">
        <v>119</v>
      </c>
      <c r="C112" s="1" t="s">
        <v>44</v>
      </c>
      <c r="D112" s="1" t="s">
        <v>5</v>
      </c>
      <c r="E112" s="1" t="s">
        <v>120</v>
      </c>
      <c r="F112" s="1">
        <v>1724</v>
      </c>
      <c r="G112" s="1" t="s">
        <v>9</v>
      </c>
      <c r="H112" s="1" t="s">
        <v>42</v>
      </c>
      <c r="I112" s="1">
        <v>22</v>
      </c>
      <c r="J112" s="1">
        <v>736106.8</v>
      </c>
      <c r="L112" s="3"/>
      <c r="M112" s="3"/>
      <c r="N112" s="1">
        <v>880</v>
      </c>
      <c r="O112" s="31">
        <f t="shared" si="1"/>
        <v>2.3909573991165409</v>
      </c>
      <c r="Q112" s="36"/>
      <c r="R112" s="1"/>
      <c r="T112" s="1"/>
      <c r="U112" s="1"/>
      <c r="V112" s="1"/>
      <c r="W112" s="1"/>
      <c r="Z112" s="1"/>
    </row>
    <row r="113" spans="1:26" x14ac:dyDescent="0.3">
      <c r="A113" s="1" t="s">
        <v>116</v>
      </c>
      <c r="B113" s="1" t="s">
        <v>119</v>
      </c>
      <c r="C113" s="1" t="s">
        <v>44</v>
      </c>
      <c r="D113" s="1" t="s">
        <v>5</v>
      </c>
      <c r="E113" s="1" t="s">
        <v>120</v>
      </c>
      <c r="F113" s="1">
        <v>1724</v>
      </c>
      <c r="G113" s="1" t="s">
        <v>9</v>
      </c>
      <c r="H113" s="1" t="s">
        <v>42</v>
      </c>
      <c r="I113" s="1">
        <v>56</v>
      </c>
      <c r="J113" s="1">
        <v>1873726.4000000001</v>
      </c>
      <c r="L113" s="3"/>
      <c r="M113" s="3"/>
      <c r="N113" s="1">
        <v>2240</v>
      </c>
      <c r="O113" s="31">
        <f t="shared" si="1"/>
        <v>2.3909573991165409</v>
      </c>
      <c r="Q113" s="36"/>
      <c r="R113" s="1"/>
      <c r="T113" s="1"/>
      <c r="U113" s="1"/>
      <c r="V113" s="1"/>
      <c r="W113" s="1"/>
      <c r="Z113" s="1"/>
    </row>
    <row r="114" spans="1:26" x14ac:dyDescent="0.3">
      <c r="A114" s="1" t="s">
        <v>116</v>
      </c>
      <c r="B114" s="1" t="s">
        <v>119</v>
      </c>
      <c r="C114" s="1" t="s">
        <v>44</v>
      </c>
      <c r="D114" s="1" t="s">
        <v>5</v>
      </c>
      <c r="E114" s="1" t="s">
        <v>120</v>
      </c>
      <c r="F114" s="1">
        <v>1724</v>
      </c>
      <c r="G114" s="1" t="s">
        <v>9</v>
      </c>
      <c r="H114" s="1" t="s">
        <v>42</v>
      </c>
      <c r="I114" s="1">
        <v>5</v>
      </c>
      <c r="J114" s="1">
        <v>167297</v>
      </c>
      <c r="L114" s="3"/>
      <c r="M114" s="3"/>
      <c r="N114" s="1">
        <v>200</v>
      </c>
      <c r="O114" s="31">
        <f t="shared" si="1"/>
        <v>2.3909573991165414</v>
      </c>
      <c r="Q114" s="36"/>
      <c r="R114" s="1"/>
      <c r="T114" s="1"/>
      <c r="U114" s="1"/>
      <c r="V114" s="1"/>
      <c r="W114" s="1"/>
      <c r="Z114" s="1"/>
    </row>
    <row r="115" spans="1:26" x14ac:dyDescent="0.3">
      <c r="A115" s="1" t="s">
        <v>116</v>
      </c>
      <c r="B115" s="1" t="s">
        <v>119</v>
      </c>
      <c r="C115" s="1" t="s">
        <v>44</v>
      </c>
      <c r="D115" s="1" t="s">
        <v>5</v>
      </c>
      <c r="E115" s="1" t="s">
        <v>120</v>
      </c>
      <c r="F115" s="1">
        <v>1724</v>
      </c>
      <c r="G115" s="1" t="s">
        <v>9</v>
      </c>
      <c r="H115" s="1" t="s">
        <v>42</v>
      </c>
      <c r="I115" s="1">
        <v>5</v>
      </c>
      <c r="J115" s="1">
        <v>167297</v>
      </c>
      <c r="L115" s="3"/>
      <c r="M115" s="3"/>
      <c r="N115" s="1">
        <v>200</v>
      </c>
      <c r="O115" s="31">
        <f t="shared" si="1"/>
        <v>2.3909573991165414</v>
      </c>
      <c r="Q115" s="36"/>
      <c r="R115" s="1"/>
      <c r="T115" s="1"/>
      <c r="U115" s="1"/>
      <c r="V115" s="1"/>
      <c r="W115" s="1"/>
      <c r="Z115" s="1"/>
    </row>
    <row r="116" spans="1:26" x14ac:dyDescent="0.3">
      <c r="A116" s="1" t="s">
        <v>116</v>
      </c>
      <c r="B116" s="1" t="s">
        <v>119</v>
      </c>
      <c r="C116" s="1" t="s">
        <v>44</v>
      </c>
      <c r="D116" s="1" t="s">
        <v>5</v>
      </c>
      <c r="E116" s="1" t="s">
        <v>120</v>
      </c>
      <c r="F116" s="1">
        <v>1724</v>
      </c>
      <c r="G116" s="1" t="s">
        <v>9</v>
      </c>
      <c r="H116" s="1" t="s">
        <v>42</v>
      </c>
      <c r="I116" s="1">
        <v>10</v>
      </c>
      <c r="J116" s="1">
        <v>334594</v>
      </c>
      <c r="L116" s="3"/>
      <c r="M116" s="3"/>
      <c r="N116" s="1">
        <v>400</v>
      </c>
      <c r="O116" s="31">
        <f t="shared" si="1"/>
        <v>2.3909573991165414</v>
      </c>
      <c r="Q116" s="36"/>
      <c r="R116" s="1"/>
      <c r="T116" s="1"/>
      <c r="U116" s="1"/>
      <c r="V116" s="1"/>
      <c r="W116" s="1"/>
      <c r="Z116" s="1"/>
    </row>
    <row r="117" spans="1:26" x14ac:dyDescent="0.3">
      <c r="A117" s="1" t="s">
        <v>116</v>
      </c>
      <c r="B117" s="1" t="s">
        <v>119</v>
      </c>
      <c r="C117" s="1" t="s">
        <v>44</v>
      </c>
      <c r="D117" s="1" t="s">
        <v>5</v>
      </c>
      <c r="E117" s="1" t="s">
        <v>120</v>
      </c>
      <c r="F117" s="1">
        <v>1724</v>
      </c>
      <c r="G117" s="1" t="s">
        <v>9</v>
      </c>
      <c r="H117" s="1" t="s">
        <v>42</v>
      </c>
      <c r="I117" s="1">
        <v>22</v>
      </c>
      <c r="J117" s="1">
        <v>736106.8</v>
      </c>
      <c r="L117" s="3"/>
      <c r="M117" s="3"/>
      <c r="N117" s="1">
        <v>280</v>
      </c>
      <c r="O117" s="31">
        <f t="shared" si="1"/>
        <v>0.76075917244617219</v>
      </c>
      <c r="Q117" s="36"/>
      <c r="R117" s="1"/>
      <c r="T117" s="1"/>
      <c r="U117" s="1"/>
      <c r="V117" s="1"/>
      <c r="W117" s="1"/>
      <c r="Z117" s="1"/>
    </row>
    <row r="118" spans="1:26" x14ac:dyDescent="0.3">
      <c r="A118" s="1" t="s">
        <v>116</v>
      </c>
      <c r="B118" s="1" t="s">
        <v>119</v>
      </c>
      <c r="C118" s="1" t="s">
        <v>44</v>
      </c>
      <c r="D118" s="1" t="s">
        <v>5</v>
      </c>
      <c r="E118" s="1" t="s">
        <v>120</v>
      </c>
      <c r="F118" s="1">
        <v>1724</v>
      </c>
      <c r="G118" s="1" t="s">
        <v>9</v>
      </c>
      <c r="H118" s="1" t="s">
        <v>42</v>
      </c>
      <c r="I118" s="1">
        <v>44</v>
      </c>
      <c r="J118" s="1">
        <v>1472213.6</v>
      </c>
      <c r="L118" s="3"/>
      <c r="M118" s="3"/>
      <c r="N118" s="1">
        <v>1760</v>
      </c>
      <c r="O118" s="31">
        <f t="shared" si="1"/>
        <v>2.3909573991165409</v>
      </c>
      <c r="Q118" s="36"/>
      <c r="R118" s="1"/>
      <c r="T118" s="1"/>
      <c r="U118" s="1"/>
      <c r="V118" s="1"/>
      <c r="W118" s="1"/>
      <c r="Z118" s="1"/>
    </row>
    <row r="119" spans="1:26" x14ac:dyDescent="0.3">
      <c r="A119" s="1" t="s">
        <v>116</v>
      </c>
      <c r="B119" s="1" t="s">
        <v>119</v>
      </c>
      <c r="C119" s="1" t="s">
        <v>44</v>
      </c>
      <c r="D119" s="1" t="s">
        <v>5</v>
      </c>
      <c r="E119" s="1" t="s">
        <v>120</v>
      </c>
      <c r="F119" s="1">
        <v>1724</v>
      </c>
      <c r="G119" s="1" t="s">
        <v>9</v>
      </c>
      <c r="H119" s="1" t="s">
        <v>42</v>
      </c>
      <c r="I119" s="1">
        <v>434</v>
      </c>
      <c r="J119" s="1">
        <v>14521379.6</v>
      </c>
      <c r="L119" s="3"/>
      <c r="M119" s="3"/>
      <c r="N119" s="1">
        <v>17360</v>
      </c>
      <c r="O119" s="31">
        <f t="shared" si="1"/>
        <v>2.3909573991165414</v>
      </c>
      <c r="Q119" s="36"/>
      <c r="R119" s="1"/>
      <c r="T119" s="1"/>
      <c r="U119" s="1"/>
      <c r="V119" s="1"/>
      <c r="W119" s="1"/>
      <c r="Z119" s="1"/>
    </row>
    <row r="120" spans="1:26" x14ac:dyDescent="0.3">
      <c r="A120" s="1" t="s">
        <v>116</v>
      </c>
      <c r="B120" s="1" t="s">
        <v>119</v>
      </c>
      <c r="C120" s="1" t="s">
        <v>44</v>
      </c>
      <c r="D120" s="1" t="s">
        <v>5</v>
      </c>
      <c r="E120" s="1" t="s">
        <v>120</v>
      </c>
      <c r="F120" s="1">
        <v>1724</v>
      </c>
      <c r="G120" s="1" t="s">
        <v>9</v>
      </c>
      <c r="H120" s="1" t="s">
        <v>42</v>
      </c>
      <c r="I120" s="1">
        <v>10</v>
      </c>
      <c r="J120" s="1">
        <v>334594</v>
      </c>
      <c r="L120" s="3"/>
      <c r="M120" s="3"/>
      <c r="N120" s="1">
        <v>600</v>
      </c>
      <c r="O120" s="31">
        <f t="shared" si="1"/>
        <v>3.5864360986748118</v>
      </c>
      <c r="Q120" s="36"/>
      <c r="R120" s="1"/>
      <c r="T120" s="1"/>
      <c r="U120" s="1"/>
      <c r="V120" s="1"/>
      <c r="W120" s="1"/>
      <c r="Z120" s="1"/>
    </row>
    <row r="121" spans="1:26" x14ac:dyDescent="0.3">
      <c r="A121" s="1" t="s">
        <v>116</v>
      </c>
      <c r="B121" s="1" t="s">
        <v>119</v>
      </c>
      <c r="C121" s="1" t="s">
        <v>44</v>
      </c>
      <c r="D121" s="1" t="s">
        <v>5</v>
      </c>
      <c r="E121" s="1" t="s">
        <v>120</v>
      </c>
      <c r="F121" s="1">
        <v>1724</v>
      </c>
      <c r="G121" s="1" t="s">
        <v>9</v>
      </c>
      <c r="H121" s="1" t="s">
        <v>42</v>
      </c>
      <c r="I121" s="1">
        <v>2</v>
      </c>
      <c r="J121" s="1">
        <v>66918.8</v>
      </c>
      <c r="L121" s="3"/>
      <c r="M121" s="3"/>
      <c r="N121" s="1">
        <v>120</v>
      </c>
      <c r="O121" s="31">
        <f t="shared" si="1"/>
        <v>3.5864360986748114</v>
      </c>
      <c r="Q121" s="36"/>
      <c r="R121" s="1"/>
      <c r="T121" s="1"/>
      <c r="U121" s="1"/>
      <c r="V121" s="1"/>
      <c r="W121" s="1"/>
      <c r="Z121" s="1"/>
    </row>
    <row r="122" spans="1:26" x14ac:dyDescent="0.3">
      <c r="A122" s="1" t="s">
        <v>116</v>
      </c>
      <c r="B122" s="1" t="s">
        <v>119</v>
      </c>
      <c r="C122" s="1" t="s">
        <v>44</v>
      </c>
      <c r="D122" s="1" t="s">
        <v>5</v>
      </c>
      <c r="E122" s="1" t="s">
        <v>120</v>
      </c>
      <c r="F122" s="1">
        <v>1724</v>
      </c>
      <c r="G122" s="1" t="s">
        <v>9</v>
      </c>
      <c r="H122" s="1" t="s">
        <v>42</v>
      </c>
      <c r="I122" s="1">
        <v>44</v>
      </c>
      <c r="J122" s="1">
        <v>1472213.6</v>
      </c>
      <c r="L122" s="3"/>
      <c r="M122" s="3"/>
      <c r="N122" s="1">
        <v>2640</v>
      </c>
      <c r="O122" s="31">
        <f t="shared" si="1"/>
        <v>3.5864360986748114</v>
      </c>
      <c r="Q122" s="36"/>
      <c r="R122" s="1"/>
      <c r="T122" s="1"/>
      <c r="U122" s="1"/>
      <c r="V122" s="1"/>
      <c r="W122" s="1"/>
      <c r="Z122" s="1"/>
    </row>
    <row r="123" spans="1:26" x14ac:dyDescent="0.3">
      <c r="A123" s="1" t="s">
        <v>116</v>
      </c>
      <c r="B123" s="1" t="s">
        <v>119</v>
      </c>
      <c r="C123" s="1" t="s">
        <v>44</v>
      </c>
      <c r="D123" s="1" t="s">
        <v>5</v>
      </c>
      <c r="E123" s="1" t="s">
        <v>120</v>
      </c>
      <c r="F123" s="1">
        <v>1724</v>
      </c>
      <c r="G123" s="1" t="s">
        <v>9</v>
      </c>
      <c r="H123" s="1" t="s">
        <v>42</v>
      </c>
      <c r="I123" s="1">
        <v>3</v>
      </c>
      <c r="J123" s="1">
        <v>100378.2</v>
      </c>
      <c r="L123" s="3"/>
      <c r="M123" s="3"/>
      <c r="N123" s="1">
        <v>180</v>
      </c>
      <c r="O123" s="31">
        <f t="shared" si="1"/>
        <v>3.5864360986748118</v>
      </c>
      <c r="Q123" s="36"/>
      <c r="R123" s="1"/>
      <c r="T123" s="1"/>
      <c r="U123" s="1"/>
      <c r="V123" s="1"/>
      <c r="W123" s="1"/>
      <c r="Z123" s="1"/>
    </row>
    <row r="124" spans="1:26" x14ac:dyDescent="0.3">
      <c r="A124" s="1" t="s">
        <v>116</v>
      </c>
      <c r="B124" s="1" t="s">
        <v>119</v>
      </c>
      <c r="C124" s="1" t="s">
        <v>44</v>
      </c>
      <c r="D124" s="1" t="s">
        <v>5</v>
      </c>
      <c r="E124" s="1" t="s">
        <v>120</v>
      </c>
      <c r="F124" s="1">
        <v>1724</v>
      </c>
      <c r="G124" s="1" t="s">
        <v>9</v>
      </c>
      <c r="H124" s="1" t="s">
        <v>42</v>
      </c>
      <c r="I124" s="1">
        <v>133</v>
      </c>
      <c r="J124" s="1">
        <v>4450100.2</v>
      </c>
      <c r="L124" s="3"/>
      <c r="M124" s="3"/>
      <c r="N124" s="1">
        <v>300</v>
      </c>
      <c r="O124" s="31">
        <f t="shared" si="1"/>
        <v>0.13482842476221096</v>
      </c>
      <c r="Q124" s="36"/>
      <c r="R124" s="1"/>
      <c r="T124" s="1"/>
      <c r="U124" s="1"/>
      <c r="V124" s="1"/>
      <c r="W124" s="1"/>
      <c r="Z124" s="1"/>
    </row>
    <row r="125" spans="1:26" x14ac:dyDescent="0.3">
      <c r="A125" s="1" t="s">
        <v>116</v>
      </c>
      <c r="B125" s="1" t="s">
        <v>119</v>
      </c>
      <c r="C125" s="1" t="s">
        <v>44</v>
      </c>
      <c r="D125" s="1" t="s">
        <v>5</v>
      </c>
      <c r="E125" s="1" t="s">
        <v>120</v>
      </c>
      <c r="F125" s="1">
        <v>1724</v>
      </c>
      <c r="G125" s="1" t="s">
        <v>9</v>
      </c>
      <c r="H125" s="1" t="s">
        <v>42</v>
      </c>
      <c r="I125" s="1">
        <v>42</v>
      </c>
      <c r="J125" s="1">
        <v>1405294.8</v>
      </c>
      <c r="L125" s="3"/>
      <c r="M125" s="3"/>
      <c r="N125" s="1">
        <v>2520</v>
      </c>
      <c r="O125" s="31">
        <f t="shared" si="1"/>
        <v>3.5864360986748118</v>
      </c>
      <c r="Q125" s="36"/>
      <c r="R125" s="1"/>
      <c r="T125" s="1"/>
      <c r="U125" s="1"/>
      <c r="V125" s="1"/>
      <c r="W125" s="1"/>
      <c r="Z125" s="1"/>
    </row>
    <row r="126" spans="1:26" x14ac:dyDescent="0.3">
      <c r="A126" s="1" t="s">
        <v>116</v>
      </c>
      <c r="B126" s="1" t="s">
        <v>119</v>
      </c>
      <c r="C126" s="1" t="s">
        <v>44</v>
      </c>
      <c r="D126" s="1" t="s">
        <v>5</v>
      </c>
      <c r="E126" s="1" t="s">
        <v>120</v>
      </c>
      <c r="F126" s="1">
        <v>1724</v>
      </c>
      <c r="G126" s="1" t="s">
        <v>9</v>
      </c>
      <c r="H126" s="1" t="s">
        <v>42</v>
      </c>
      <c r="I126" s="1">
        <v>6</v>
      </c>
      <c r="J126" s="1">
        <v>200756.4</v>
      </c>
      <c r="L126" s="3"/>
      <c r="M126" s="3"/>
      <c r="N126" s="1">
        <v>360</v>
      </c>
      <c r="O126" s="31">
        <f t="shared" si="1"/>
        <v>3.5864360986748118</v>
      </c>
      <c r="Q126" s="36"/>
      <c r="R126" s="1"/>
      <c r="T126" s="1"/>
      <c r="U126" s="1"/>
      <c r="V126" s="1"/>
      <c r="W126" s="1"/>
      <c r="Z126" s="1"/>
    </row>
    <row r="127" spans="1:26" x14ac:dyDescent="0.3">
      <c r="A127" s="1" t="s">
        <v>116</v>
      </c>
      <c r="B127" s="1" t="s">
        <v>119</v>
      </c>
      <c r="C127" s="1" t="s">
        <v>44</v>
      </c>
      <c r="D127" s="1" t="s">
        <v>5</v>
      </c>
      <c r="E127" s="1" t="s">
        <v>120</v>
      </c>
      <c r="F127" s="1">
        <v>1724</v>
      </c>
      <c r="G127" s="1" t="s">
        <v>9</v>
      </c>
      <c r="H127" s="1" t="s">
        <v>42</v>
      </c>
      <c r="I127" s="1">
        <v>33</v>
      </c>
      <c r="J127" s="1">
        <v>1104160.2</v>
      </c>
      <c r="L127" s="3"/>
      <c r="M127" s="3"/>
      <c r="N127" s="1">
        <v>1980</v>
      </c>
      <c r="O127" s="31">
        <f t="shared" si="1"/>
        <v>3.5864360986748118</v>
      </c>
      <c r="Q127" s="36"/>
      <c r="R127" s="1"/>
      <c r="T127" s="1"/>
      <c r="U127" s="1"/>
      <c r="V127" s="1"/>
      <c r="W127" s="1"/>
      <c r="Z127" s="1"/>
    </row>
    <row r="128" spans="1:26" x14ac:dyDescent="0.3">
      <c r="A128" s="1" t="s">
        <v>116</v>
      </c>
      <c r="B128" s="1" t="s">
        <v>119</v>
      </c>
      <c r="C128" s="1" t="s">
        <v>44</v>
      </c>
      <c r="D128" s="1" t="s">
        <v>5</v>
      </c>
      <c r="E128" s="1" t="s">
        <v>120</v>
      </c>
      <c r="F128" s="1">
        <v>1724</v>
      </c>
      <c r="G128" s="1" t="s">
        <v>9</v>
      </c>
      <c r="H128" s="1" t="s">
        <v>42</v>
      </c>
      <c r="I128" s="1">
        <v>36</v>
      </c>
      <c r="J128" s="1">
        <v>1204538.3999999999</v>
      </c>
      <c r="L128" s="3"/>
      <c r="M128" s="3"/>
      <c r="N128" s="1">
        <v>2205</v>
      </c>
      <c r="O128" s="31">
        <f t="shared" si="1"/>
        <v>3.6611535173972038</v>
      </c>
      <c r="Q128" s="36"/>
      <c r="R128" s="1"/>
      <c r="T128" s="1"/>
      <c r="U128" s="1"/>
      <c r="V128" s="1"/>
      <c r="W128" s="1"/>
      <c r="Z128" s="1"/>
    </row>
    <row r="129" spans="1:26" x14ac:dyDescent="0.3">
      <c r="A129" s="1" t="s">
        <v>116</v>
      </c>
      <c r="B129" s="1" t="s">
        <v>119</v>
      </c>
      <c r="C129" s="1" t="s">
        <v>44</v>
      </c>
      <c r="D129" s="1" t="s">
        <v>5</v>
      </c>
      <c r="E129" s="1" t="s">
        <v>120</v>
      </c>
      <c r="F129" s="1">
        <v>1724</v>
      </c>
      <c r="G129" s="1" t="s">
        <v>9</v>
      </c>
      <c r="H129" s="1" t="s">
        <v>42</v>
      </c>
      <c r="I129" s="1">
        <v>4</v>
      </c>
      <c r="J129" s="1">
        <v>133837.6</v>
      </c>
      <c r="L129" s="3"/>
      <c r="M129" s="3"/>
      <c r="N129" s="1">
        <v>240</v>
      </c>
      <c r="O129" s="31">
        <f t="shared" si="1"/>
        <v>3.5864360986748114</v>
      </c>
      <c r="Q129" s="36"/>
      <c r="R129" s="1"/>
      <c r="T129" s="1"/>
      <c r="U129" s="1"/>
      <c r="V129" s="1"/>
      <c r="W129" s="1"/>
      <c r="Z129" s="1"/>
    </row>
    <row r="130" spans="1:26" x14ac:dyDescent="0.3">
      <c r="A130" s="1" t="s">
        <v>116</v>
      </c>
      <c r="B130" s="1" t="s">
        <v>119</v>
      </c>
      <c r="C130" s="1" t="s">
        <v>44</v>
      </c>
      <c r="D130" s="1" t="s">
        <v>5</v>
      </c>
      <c r="E130" s="1" t="s">
        <v>120</v>
      </c>
      <c r="F130" s="1">
        <v>1724</v>
      </c>
      <c r="G130" s="1" t="s">
        <v>9</v>
      </c>
      <c r="H130" s="1" t="s">
        <v>42</v>
      </c>
      <c r="I130" s="1">
        <v>241</v>
      </c>
      <c r="J130" s="1">
        <v>8063715.4000000004</v>
      </c>
      <c r="L130" s="3"/>
      <c r="M130" s="3"/>
      <c r="N130" s="1">
        <v>14460</v>
      </c>
      <c r="O130" s="31">
        <f t="shared" si="1"/>
        <v>3.5864360986748114</v>
      </c>
      <c r="Q130" s="36"/>
      <c r="R130" s="1"/>
      <c r="T130" s="1"/>
      <c r="U130" s="1"/>
      <c r="V130" s="1"/>
      <c r="W130" s="1"/>
      <c r="Z130" s="1"/>
    </row>
    <row r="131" spans="1:26" x14ac:dyDescent="0.3">
      <c r="A131" s="1" t="s">
        <v>116</v>
      </c>
      <c r="B131" s="1" t="s">
        <v>119</v>
      </c>
      <c r="C131" s="1" t="s">
        <v>44</v>
      </c>
      <c r="D131" s="1" t="s">
        <v>5</v>
      </c>
      <c r="E131" s="1" t="s">
        <v>120</v>
      </c>
      <c r="F131" s="1">
        <v>1724</v>
      </c>
      <c r="G131" s="1" t="s">
        <v>9</v>
      </c>
      <c r="H131" s="1" t="s">
        <v>42</v>
      </c>
      <c r="I131" s="1">
        <v>23</v>
      </c>
      <c r="J131" s="1">
        <v>769566.20000000007</v>
      </c>
      <c r="L131" s="3"/>
      <c r="M131" s="3"/>
      <c r="N131" s="1">
        <v>1380</v>
      </c>
      <c r="O131" s="31">
        <f t="shared" ref="O131:O194" si="2">(N131/J131)*2000</f>
        <v>3.5864360986748114</v>
      </c>
      <c r="Q131" s="36"/>
      <c r="R131" s="1"/>
      <c r="T131" s="1"/>
      <c r="U131" s="1"/>
      <c r="V131" s="1"/>
      <c r="W131" s="1"/>
      <c r="Z131" s="1"/>
    </row>
    <row r="132" spans="1:26" x14ac:dyDescent="0.3">
      <c r="A132" s="1" t="s">
        <v>116</v>
      </c>
      <c r="B132" s="1" t="s">
        <v>119</v>
      </c>
      <c r="C132" s="1" t="s">
        <v>44</v>
      </c>
      <c r="D132" s="1" t="s">
        <v>5</v>
      </c>
      <c r="E132" s="1" t="s">
        <v>120</v>
      </c>
      <c r="F132" s="1">
        <v>1724</v>
      </c>
      <c r="G132" s="1" t="s">
        <v>9</v>
      </c>
      <c r="H132" s="1" t="s">
        <v>42</v>
      </c>
      <c r="I132" s="1">
        <v>49</v>
      </c>
      <c r="J132" s="1">
        <v>1639510.6</v>
      </c>
      <c r="L132" s="3"/>
      <c r="M132" s="3"/>
      <c r="N132" s="1">
        <v>2940</v>
      </c>
      <c r="O132" s="31">
        <f t="shared" si="2"/>
        <v>3.5864360986748114</v>
      </c>
      <c r="Q132" s="36"/>
      <c r="R132" s="1"/>
      <c r="T132" s="1"/>
      <c r="U132" s="1"/>
      <c r="V132" s="1"/>
      <c r="W132" s="1"/>
      <c r="Z132" s="1"/>
    </row>
    <row r="133" spans="1:26" x14ac:dyDescent="0.3">
      <c r="A133" s="1" t="s">
        <v>116</v>
      </c>
      <c r="B133" s="1" t="s">
        <v>119</v>
      </c>
      <c r="C133" s="1" t="s">
        <v>49</v>
      </c>
      <c r="D133" s="1" t="s">
        <v>101</v>
      </c>
      <c r="E133" s="1" t="s">
        <v>48</v>
      </c>
      <c r="F133" s="1">
        <v>1725</v>
      </c>
      <c r="G133" s="1" t="s">
        <v>9</v>
      </c>
      <c r="H133" s="1" t="s">
        <v>42</v>
      </c>
      <c r="I133" s="1">
        <v>5</v>
      </c>
      <c r="J133" s="1">
        <v>167297</v>
      </c>
      <c r="L133" s="3"/>
      <c r="M133" s="3"/>
      <c r="N133" s="1">
        <v>120</v>
      </c>
      <c r="O133" s="31">
        <f t="shared" si="2"/>
        <v>1.4345744394699247</v>
      </c>
      <c r="R133" s="1"/>
      <c r="T133" s="1"/>
      <c r="U133" s="1"/>
      <c r="V133" s="1"/>
      <c r="W133" s="1"/>
      <c r="Z133" s="1"/>
    </row>
    <row r="134" spans="1:26" x14ac:dyDescent="0.3">
      <c r="A134" s="1" t="s">
        <v>116</v>
      </c>
      <c r="B134" s="1" t="s">
        <v>119</v>
      </c>
      <c r="C134" s="1" t="s">
        <v>49</v>
      </c>
      <c r="D134" s="1" t="s">
        <v>101</v>
      </c>
      <c r="E134" s="1" t="s">
        <v>48</v>
      </c>
      <c r="F134" s="1">
        <v>1725</v>
      </c>
      <c r="G134" s="1" t="s">
        <v>9</v>
      </c>
      <c r="H134" s="1" t="s">
        <v>42</v>
      </c>
      <c r="I134" s="1">
        <v>14</v>
      </c>
      <c r="J134" s="1">
        <v>468431.60000000003</v>
      </c>
      <c r="L134" s="3"/>
      <c r="M134" s="3"/>
      <c r="N134" s="1">
        <v>480</v>
      </c>
      <c r="O134" s="31">
        <f t="shared" si="2"/>
        <v>2.049392056385607</v>
      </c>
      <c r="R134" s="1"/>
      <c r="T134" s="1"/>
      <c r="U134" s="1"/>
      <c r="V134" s="1"/>
      <c r="W134" s="1"/>
      <c r="Z134" s="1"/>
    </row>
    <row r="135" spans="1:26" x14ac:dyDescent="0.3">
      <c r="A135" s="1" t="s">
        <v>116</v>
      </c>
      <c r="B135" s="1" t="s">
        <v>119</v>
      </c>
      <c r="C135" s="1" t="s">
        <v>49</v>
      </c>
      <c r="D135" s="1" t="s">
        <v>101</v>
      </c>
      <c r="E135" s="1" t="s">
        <v>48</v>
      </c>
      <c r="F135" s="1">
        <v>1725</v>
      </c>
      <c r="G135" s="1" t="s">
        <v>9</v>
      </c>
      <c r="H135" s="1" t="s">
        <v>42</v>
      </c>
      <c r="I135" s="1">
        <v>5</v>
      </c>
      <c r="J135" s="1">
        <v>167297</v>
      </c>
      <c r="L135" s="3"/>
      <c r="M135" s="3"/>
      <c r="N135" s="1">
        <v>120</v>
      </c>
      <c r="O135" s="31">
        <f t="shared" si="2"/>
        <v>1.4345744394699247</v>
      </c>
      <c r="Q135" s="36"/>
      <c r="R135" s="1"/>
      <c r="T135" s="1"/>
      <c r="U135" s="1"/>
      <c r="V135" s="1"/>
      <c r="W135" s="1"/>
      <c r="Z135" s="1"/>
    </row>
    <row r="136" spans="1:26" x14ac:dyDescent="0.3">
      <c r="A136" s="1" t="s">
        <v>116</v>
      </c>
      <c r="B136" s="1" t="s">
        <v>119</v>
      </c>
      <c r="C136" s="1" t="s">
        <v>49</v>
      </c>
      <c r="D136" s="1" t="s">
        <v>101</v>
      </c>
      <c r="E136" s="1" t="s">
        <v>48</v>
      </c>
      <c r="F136" s="1">
        <v>1725</v>
      </c>
      <c r="G136" s="1" t="s">
        <v>9</v>
      </c>
      <c r="H136" s="1" t="s">
        <v>42</v>
      </c>
      <c r="I136" s="1">
        <v>2</v>
      </c>
      <c r="J136" s="1">
        <v>66918.8</v>
      </c>
      <c r="L136" s="3"/>
      <c r="M136" s="3"/>
      <c r="N136" s="1">
        <v>60</v>
      </c>
      <c r="O136" s="31">
        <f t="shared" si="2"/>
        <v>1.7932180493374057</v>
      </c>
      <c r="Q136" s="36"/>
      <c r="R136" s="1"/>
      <c r="T136" s="1"/>
      <c r="U136" s="1"/>
      <c r="V136" s="1"/>
      <c r="W136" s="1"/>
      <c r="Z136" s="1"/>
    </row>
    <row r="137" spans="1:26" x14ac:dyDescent="0.3">
      <c r="A137" s="1" t="s">
        <v>116</v>
      </c>
      <c r="B137" s="1" t="s">
        <v>119</v>
      </c>
      <c r="C137" s="1" t="s">
        <v>49</v>
      </c>
      <c r="D137" s="1" t="s">
        <v>101</v>
      </c>
      <c r="E137" s="1" t="s">
        <v>48</v>
      </c>
      <c r="F137" s="1">
        <v>1725</v>
      </c>
      <c r="G137" s="1" t="s">
        <v>9</v>
      </c>
      <c r="H137" s="1" t="s">
        <v>42</v>
      </c>
      <c r="I137" s="1">
        <v>13</v>
      </c>
      <c r="J137" s="1">
        <v>434972.2</v>
      </c>
      <c r="L137" s="3"/>
      <c r="M137" s="3"/>
      <c r="N137" s="1">
        <v>300</v>
      </c>
      <c r="O137" s="31">
        <f t="shared" si="2"/>
        <v>1.3793984994903121</v>
      </c>
      <c r="Q137" s="36"/>
      <c r="R137" s="1"/>
      <c r="T137" s="1"/>
      <c r="U137" s="1"/>
      <c r="V137" s="1"/>
      <c r="W137" s="1"/>
      <c r="Z137" s="1"/>
    </row>
    <row r="138" spans="1:26" x14ac:dyDescent="0.3">
      <c r="A138" s="1" t="s">
        <v>116</v>
      </c>
      <c r="B138" s="1" t="s">
        <v>119</v>
      </c>
      <c r="C138" s="1" t="s">
        <v>49</v>
      </c>
      <c r="D138" s="1" t="s">
        <v>101</v>
      </c>
      <c r="E138" s="1" t="s">
        <v>48</v>
      </c>
      <c r="F138" s="1">
        <v>1725</v>
      </c>
      <c r="G138" s="1" t="s">
        <v>9</v>
      </c>
      <c r="H138" s="1" t="s">
        <v>42</v>
      </c>
      <c r="I138" s="1">
        <v>4</v>
      </c>
      <c r="J138" s="1">
        <v>133837.6</v>
      </c>
      <c r="L138" s="3"/>
      <c r="M138" s="3"/>
      <c r="N138" s="1">
        <v>60</v>
      </c>
      <c r="O138" s="31">
        <f t="shared" si="2"/>
        <v>0.89660902466870285</v>
      </c>
      <c r="Q138" s="36"/>
      <c r="R138" s="1"/>
      <c r="T138" s="1"/>
      <c r="U138" s="1"/>
      <c r="V138" s="1"/>
      <c r="W138" s="1"/>
      <c r="Z138" s="1"/>
    </row>
    <row r="139" spans="1:26" x14ac:dyDescent="0.3">
      <c r="A139" s="1" t="s">
        <v>116</v>
      </c>
      <c r="B139" s="1" t="s">
        <v>119</v>
      </c>
      <c r="C139" s="1" t="s">
        <v>49</v>
      </c>
      <c r="D139" s="1" t="s">
        <v>101</v>
      </c>
      <c r="E139" s="1" t="s">
        <v>48</v>
      </c>
      <c r="F139" s="1">
        <v>1725</v>
      </c>
      <c r="G139" s="1" t="s">
        <v>9</v>
      </c>
      <c r="H139" s="1" t="s">
        <v>42</v>
      </c>
      <c r="I139" s="1">
        <v>4</v>
      </c>
      <c r="J139" s="1">
        <v>133837.6</v>
      </c>
      <c r="L139" s="3"/>
      <c r="M139" s="3"/>
      <c r="N139" s="1">
        <v>120</v>
      </c>
      <c r="O139" s="31">
        <f t="shared" si="2"/>
        <v>1.7932180493374057</v>
      </c>
      <c r="Q139" s="36"/>
      <c r="R139" s="1"/>
      <c r="T139" s="1"/>
      <c r="U139" s="1"/>
      <c r="V139" s="1"/>
      <c r="W139" s="1"/>
      <c r="Z139" s="1"/>
    </row>
    <row r="140" spans="1:26" x14ac:dyDescent="0.3">
      <c r="A140" s="1" t="s">
        <v>116</v>
      </c>
      <c r="B140" s="1" t="s">
        <v>119</v>
      </c>
      <c r="C140" s="1" t="s">
        <v>49</v>
      </c>
      <c r="D140" s="1" t="s">
        <v>101</v>
      </c>
      <c r="E140" s="1" t="s">
        <v>48</v>
      </c>
      <c r="F140" s="1">
        <v>1725</v>
      </c>
      <c r="G140" s="1" t="s">
        <v>9</v>
      </c>
      <c r="H140" s="1" t="s">
        <v>42</v>
      </c>
      <c r="I140" s="1">
        <v>18</v>
      </c>
      <c r="J140" s="1">
        <v>602269.19999999995</v>
      </c>
      <c r="L140" s="3"/>
      <c r="M140" s="3"/>
      <c r="N140" s="1">
        <v>540</v>
      </c>
      <c r="O140" s="31">
        <f t="shared" si="2"/>
        <v>1.7932180493374059</v>
      </c>
      <c r="Q140" s="36"/>
      <c r="R140" s="1"/>
      <c r="T140" s="1"/>
      <c r="U140" s="1"/>
      <c r="V140" s="1"/>
      <c r="W140" s="1"/>
      <c r="Z140" s="1"/>
    </row>
    <row r="141" spans="1:26" x14ac:dyDescent="0.3">
      <c r="A141" s="1" t="s">
        <v>116</v>
      </c>
      <c r="B141" s="1" t="s">
        <v>119</v>
      </c>
      <c r="C141" s="1" t="s">
        <v>47</v>
      </c>
      <c r="D141" s="1" t="s">
        <v>101</v>
      </c>
      <c r="E141" s="1" t="s">
        <v>48</v>
      </c>
      <c r="F141" s="1">
        <v>1686</v>
      </c>
      <c r="G141" s="1" t="s">
        <v>6</v>
      </c>
      <c r="H141" s="1" t="s">
        <v>95</v>
      </c>
      <c r="I141" s="1">
        <v>11042</v>
      </c>
      <c r="J141" s="2">
        <v>18097175.48</v>
      </c>
      <c r="L141" s="3"/>
      <c r="M141" s="3"/>
      <c r="N141" s="1">
        <v>7320</v>
      </c>
      <c r="O141" s="31">
        <f t="shared" si="2"/>
        <v>0.80896601882317598</v>
      </c>
      <c r="P141" s="44">
        <v>1686</v>
      </c>
      <c r="Q141" s="42">
        <f>AVERAGE(O141:O142)</f>
        <v>0.85501094167590508</v>
      </c>
      <c r="R141" s="1"/>
      <c r="T141" s="1"/>
      <c r="U141" s="1"/>
      <c r="V141" s="1"/>
      <c r="W141" s="1"/>
      <c r="Z141" s="1"/>
    </row>
    <row r="142" spans="1:26" x14ac:dyDescent="0.3">
      <c r="A142" s="1" t="s">
        <v>116</v>
      </c>
      <c r="B142" s="1" t="s">
        <v>119</v>
      </c>
      <c r="C142" s="1" t="s">
        <v>47</v>
      </c>
      <c r="D142" s="1" t="s">
        <v>101</v>
      </c>
      <c r="E142" s="1" t="s">
        <v>48</v>
      </c>
      <c r="F142" s="1">
        <v>1686</v>
      </c>
      <c r="G142" s="1" t="s">
        <v>6</v>
      </c>
      <c r="H142" s="1" t="s">
        <v>95</v>
      </c>
      <c r="I142" s="1">
        <v>5038</v>
      </c>
      <c r="J142" s="2">
        <v>8256979.7199999997</v>
      </c>
      <c r="L142" s="3"/>
      <c r="M142" s="3"/>
      <c r="N142" s="1">
        <v>3720</v>
      </c>
      <c r="O142" s="31">
        <f t="shared" si="2"/>
        <v>0.90105586452863418</v>
      </c>
      <c r="P142" s="44">
        <v>1687</v>
      </c>
      <c r="Q142" s="42">
        <f>AVERAGE(O143:O155)</f>
        <v>0.87054443230815448</v>
      </c>
      <c r="R142" s="1"/>
      <c r="T142" s="1"/>
      <c r="U142" s="1"/>
      <c r="V142" s="1"/>
      <c r="W142" s="1"/>
      <c r="Z142" s="1"/>
    </row>
    <row r="143" spans="1:26" x14ac:dyDescent="0.3">
      <c r="A143" s="1" t="s">
        <v>116</v>
      </c>
      <c r="B143" s="1" t="s">
        <v>119</v>
      </c>
      <c r="C143" s="1" t="s">
        <v>47</v>
      </c>
      <c r="D143" s="1" t="s">
        <v>101</v>
      </c>
      <c r="E143" s="1" t="s">
        <v>48</v>
      </c>
      <c r="F143" s="1">
        <v>1687</v>
      </c>
      <c r="G143" s="1" t="s">
        <v>6</v>
      </c>
      <c r="H143" s="1" t="s">
        <v>95</v>
      </c>
      <c r="I143" s="1">
        <v>2553</v>
      </c>
      <c r="J143" s="2">
        <v>4184213.82</v>
      </c>
      <c r="L143" s="3"/>
      <c r="M143" s="3"/>
      <c r="N143" s="1">
        <v>1860</v>
      </c>
      <c r="O143" s="31">
        <f t="shared" si="2"/>
        <v>0.88905590393561684</v>
      </c>
      <c r="P143" s="44">
        <v>1688</v>
      </c>
      <c r="Q143" s="42">
        <f>AVERAGE(O156:O158)</f>
        <v>0.73221695749849225</v>
      </c>
      <c r="R143" s="1"/>
      <c r="T143" s="1"/>
      <c r="U143" s="1"/>
      <c r="V143" s="1"/>
      <c r="W143" s="1"/>
      <c r="Z143" s="1"/>
    </row>
    <row r="144" spans="1:26" x14ac:dyDescent="0.3">
      <c r="A144" s="1" t="s">
        <v>116</v>
      </c>
      <c r="B144" s="1" t="s">
        <v>119</v>
      </c>
      <c r="C144" s="1" t="s">
        <v>47</v>
      </c>
      <c r="D144" s="1" t="s">
        <v>101</v>
      </c>
      <c r="E144" s="1" t="s">
        <v>48</v>
      </c>
      <c r="F144" s="1">
        <v>1687</v>
      </c>
      <c r="G144" s="1" t="s">
        <v>6</v>
      </c>
      <c r="H144" s="1" t="s">
        <v>95</v>
      </c>
      <c r="I144" s="1">
        <v>2362</v>
      </c>
      <c r="J144" s="2">
        <v>3871176.28</v>
      </c>
      <c r="L144" s="3"/>
      <c r="M144" s="3"/>
      <c r="N144" s="1">
        <v>1560</v>
      </c>
      <c r="O144" s="31">
        <f t="shared" si="2"/>
        <v>0.80595658123840341</v>
      </c>
      <c r="P144" s="44">
        <v>1725</v>
      </c>
      <c r="Q144" s="42">
        <f>AVERAGE(O192:O204)</f>
        <v>1.1772396439559834</v>
      </c>
      <c r="R144" s="1"/>
      <c r="T144" s="1"/>
      <c r="U144" s="1"/>
      <c r="V144" s="1"/>
      <c r="W144" s="1"/>
      <c r="Z144" s="1"/>
    </row>
    <row r="145" spans="1:26" x14ac:dyDescent="0.3">
      <c r="A145" s="1" t="s">
        <v>116</v>
      </c>
      <c r="B145" s="1" t="s">
        <v>119</v>
      </c>
      <c r="C145" s="1" t="s">
        <v>47</v>
      </c>
      <c r="D145" s="1" t="s">
        <v>101</v>
      </c>
      <c r="E145" s="1" t="s">
        <v>48</v>
      </c>
      <c r="F145" s="1">
        <v>1687</v>
      </c>
      <c r="G145" s="1" t="s">
        <v>6</v>
      </c>
      <c r="H145" s="1" t="s">
        <v>95</v>
      </c>
      <c r="I145" s="1">
        <v>2719</v>
      </c>
      <c r="J145" s="2">
        <v>4456277.8599999994</v>
      </c>
      <c r="L145" s="3"/>
      <c r="M145" s="3"/>
      <c r="N145" s="1">
        <v>1680</v>
      </c>
      <c r="O145" s="31">
        <f t="shared" si="2"/>
        <v>0.7539924810702896</v>
      </c>
      <c r="Q145" s="36"/>
      <c r="R145" s="1"/>
      <c r="T145" s="1"/>
      <c r="U145" s="1"/>
      <c r="V145" s="1"/>
      <c r="W145" s="1"/>
      <c r="Z145" s="1"/>
    </row>
    <row r="146" spans="1:26" x14ac:dyDescent="0.3">
      <c r="A146" s="1" t="s">
        <v>116</v>
      </c>
      <c r="B146" s="1" t="s">
        <v>119</v>
      </c>
      <c r="C146" s="1" t="s">
        <v>47</v>
      </c>
      <c r="D146" s="1" t="s">
        <v>101</v>
      </c>
      <c r="E146" s="1" t="s">
        <v>48</v>
      </c>
      <c r="F146" s="1">
        <v>1687</v>
      </c>
      <c r="G146" s="1" t="s">
        <v>6</v>
      </c>
      <c r="H146" s="1" t="s">
        <v>95</v>
      </c>
      <c r="I146" s="1">
        <v>1610</v>
      </c>
      <c r="J146" s="2">
        <v>2638693.4000000004</v>
      </c>
      <c r="L146" s="3"/>
      <c r="M146" s="3"/>
      <c r="N146" s="1">
        <v>900</v>
      </c>
      <c r="O146" s="31">
        <f t="shared" si="2"/>
        <v>0.6821557972593556</v>
      </c>
      <c r="Q146" s="36"/>
      <c r="R146" s="1"/>
      <c r="T146" s="1"/>
      <c r="U146" s="1"/>
      <c r="V146" s="1"/>
      <c r="W146" s="1"/>
      <c r="Z146" s="1"/>
    </row>
    <row r="147" spans="1:26" x14ac:dyDescent="0.3">
      <c r="A147" s="1" t="s">
        <v>116</v>
      </c>
      <c r="B147" s="1" t="s">
        <v>119</v>
      </c>
      <c r="C147" s="1" t="s">
        <v>47</v>
      </c>
      <c r="D147" s="1" t="s">
        <v>101</v>
      </c>
      <c r="E147" s="1" t="s">
        <v>48</v>
      </c>
      <c r="F147" s="1">
        <v>1687</v>
      </c>
      <c r="G147" s="1" t="s">
        <v>6</v>
      </c>
      <c r="H147" s="1" t="s">
        <v>95</v>
      </c>
      <c r="I147" s="1">
        <v>1415</v>
      </c>
      <c r="J147" s="2">
        <v>2319100.1</v>
      </c>
      <c r="L147" s="3"/>
      <c r="M147" s="3"/>
      <c r="N147" s="1">
        <v>1140</v>
      </c>
      <c r="O147" s="31">
        <f t="shared" si="2"/>
        <v>0.9831399688180773</v>
      </c>
      <c r="Q147" s="36"/>
      <c r="R147" s="1"/>
      <c r="T147" s="1"/>
      <c r="U147" s="1"/>
      <c r="V147" s="1"/>
      <c r="W147" s="1"/>
      <c r="Z147" s="1"/>
    </row>
    <row r="148" spans="1:26" x14ac:dyDescent="0.3">
      <c r="A148" s="1" t="s">
        <v>116</v>
      </c>
      <c r="B148" s="1" t="s">
        <v>119</v>
      </c>
      <c r="C148" s="1" t="s">
        <v>47</v>
      </c>
      <c r="D148" s="1" t="s">
        <v>101</v>
      </c>
      <c r="E148" s="1" t="s">
        <v>48</v>
      </c>
      <c r="F148" s="1">
        <v>1687</v>
      </c>
      <c r="G148" s="1" t="s">
        <v>6</v>
      </c>
      <c r="H148" s="1" t="s">
        <v>95</v>
      </c>
      <c r="I148" s="1">
        <v>3935</v>
      </c>
      <c r="J148" s="2">
        <v>6449228.9000000004</v>
      </c>
      <c r="L148" s="3"/>
      <c r="M148" s="3"/>
      <c r="N148" s="1">
        <v>2760</v>
      </c>
      <c r="O148" s="31">
        <f t="shared" si="2"/>
        <v>0.85591627861123054</v>
      </c>
      <c r="Q148" s="36"/>
      <c r="R148" s="1"/>
      <c r="T148" s="1"/>
      <c r="U148" s="1"/>
      <c r="V148" s="1"/>
      <c r="W148" s="1"/>
      <c r="Z148" s="1"/>
    </row>
    <row r="149" spans="1:26" x14ac:dyDescent="0.3">
      <c r="A149" s="1" t="s">
        <v>116</v>
      </c>
      <c r="B149" s="1" t="s">
        <v>119</v>
      </c>
      <c r="C149" s="1" t="s">
        <v>47</v>
      </c>
      <c r="D149" s="1" t="s">
        <v>101</v>
      </c>
      <c r="E149" s="1" t="s">
        <v>48</v>
      </c>
      <c r="F149" s="1">
        <v>1687</v>
      </c>
      <c r="G149" s="1" t="s">
        <v>6</v>
      </c>
      <c r="H149" s="1" t="s">
        <v>95</v>
      </c>
      <c r="I149" s="1">
        <v>10957</v>
      </c>
      <c r="J149" s="2">
        <v>17957865.580000002</v>
      </c>
      <c r="L149" s="3"/>
      <c r="M149" s="3"/>
      <c r="N149" s="1">
        <v>6000</v>
      </c>
      <c r="O149" s="31">
        <f t="shared" si="2"/>
        <v>0.66823086221140982</v>
      </c>
      <c r="Q149" s="36"/>
      <c r="R149" s="1"/>
      <c r="T149" s="1"/>
      <c r="U149" s="1"/>
      <c r="V149" s="1"/>
      <c r="W149" s="1"/>
      <c r="Z149" s="1"/>
    </row>
    <row r="150" spans="1:26" x14ac:dyDescent="0.3">
      <c r="A150" s="1" t="s">
        <v>116</v>
      </c>
      <c r="B150" s="1" t="s">
        <v>119</v>
      </c>
      <c r="C150" s="1" t="s">
        <v>47</v>
      </c>
      <c r="D150" s="1" t="s">
        <v>101</v>
      </c>
      <c r="E150" s="1" t="s">
        <v>48</v>
      </c>
      <c r="F150" s="1">
        <v>1687</v>
      </c>
      <c r="G150" s="1" t="s">
        <v>6</v>
      </c>
      <c r="H150" s="1" t="s">
        <v>95</v>
      </c>
      <c r="I150" s="1">
        <v>5488</v>
      </c>
      <c r="J150" s="2">
        <v>8994502.7200000007</v>
      </c>
      <c r="L150" s="3"/>
      <c r="M150" s="3"/>
      <c r="N150" s="1">
        <v>8760</v>
      </c>
      <c r="O150" s="31">
        <f t="shared" si="2"/>
        <v>1.9478564346912555</v>
      </c>
      <c r="Q150" s="36"/>
      <c r="R150" s="1"/>
      <c r="T150" s="1"/>
      <c r="U150" s="1"/>
      <c r="V150" s="1"/>
      <c r="W150" s="1"/>
      <c r="Z150" s="1"/>
    </row>
    <row r="151" spans="1:26" x14ac:dyDescent="0.3">
      <c r="A151" s="1" t="s">
        <v>116</v>
      </c>
      <c r="B151" s="1" t="s">
        <v>119</v>
      </c>
      <c r="C151" s="1" t="s">
        <v>47</v>
      </c>
      <c r="D151" s="1" t="s">
        <v>101</v>
      </c>
      <c r="E151" s="1" t="s">
        <v>48</v>
      </c>
      <c r="F151" s="1">
        <v>1687</v>
      </c>
      <c r="G151" s="1" t="s">
        <v>6</v>
      </c>
      <c r="H151" s="1" t="s">
        <v>95</v>
      </c>
      <c r="I151" s="1">
        <v>17108</v>
      </c>
      <c r="J151" s="2">
        <v>28038985.52</v>
      </c>
      <c r="L151" s="3"/>
      <c r="M151" s="3"/>
      <c r="N151" s="1">
        <v>9300</v>
      </c>
      <c r="O151" s="31">
        <f t="shared" si="2"/>
        <v>0.6633620887151126</v>
      </c>
      <c r="Q151" s="36"/>
      <c r="R151" s="1"/>
      <c r="T151" s="1"/>
      <c r="U151" s="1"/>
      <c r="V151" s="1"/>
      <c r="W151" s="1"/>
      <c r="Z151" s="1"/>
    </row>
    <row r="152" spans="1:26" x14ac:dyDescent="0.3">
      <c r="A152" s="1" t="s">
        <v>116</v>
      </c>
      <c r="B152" s="1" t="s">
        <v>119</v>
      </c>
      <c r="C152" s="1" t="s">
        <v>47</v>
      </c>
      <c r="D152" s="1" t="s">
        <v>101</v>
      </c>
      <c r="E152" s="1" t="s">
        <v>48</v>
      </c>
      <c r="F152" s="1">
        <v>1687</v>
      </c>
      <c r="G152" s="1" t="s">
        <v>6</v>
      </c>
      <c r="H152" s="1" t="s">
        <v>95</v>
      </c>
      <c r="I152" s="1">
        <v>14952</v>
      </c>
      <c r="J152" s="2">
        <v>24505430.879999999</v>
      </c>
      <c r="L152" s="3"/>
      <c r="M152" s="3"/>
      <c r="N152" s="1">
        <v>8580</v>
      </c>
      <c r="O152" s="31">
        <f t="shared" si="2"/>
        <v>0.70025293919663578</v>
      </c>
      <c r="Q152" s="36"/>
      <c r="R152" s="1"/>
      <c r="T152" s="1"/>
      <c r="U152" s="1"/>
      <c r="V152" s="1"/>
      <c r="W152" s="1"/>
      <c r="Z152" s="1"/>
    </row>
    <row r="153" spans="1:26" x14ac:dyDescent="0.3">
      <c r="A153" s="1" t="s">
        <v>116</v>
      </c>
      <c r="B153" s="1" t="s">
        <v>119</v>
      </c>
      <c r="C153" s="1" t="s">
        <v>47</v>
      </c>
      <c r="D153" s="1" t="s">
        <v>101</v>
      </c>
      <c r="E153" s="1" t="s">
        <v>48</v>
      </c>
      <c r="F153" s="1">
        <v>1687</v>
      </c>
      <c r="G153" s="1" t="s">
        <v>6</v>
      </c>
      <c r="H153" s="1" t="s">
        <v>95</v>
      </c>
      <c r="I153" s="1">
        <v>4466</v>
      </c>
      <c r="J153" s="2">
        <v>7319506.04</v>
      </c>
      <c r="L153" s="3"/>
      <c r="M153" s="3"/>
      <c r="N153" s="1">
        <v>3540</v>
      </c>
      <c r="O153" s="31">
        <f t="shared" si="2"/>
        <v>0.96727838754539786</v>
      </c>
      <c r="Q153" s="36"/>
      <c r="R153" s="1"/>
      <c r="T153" s="1"/>
      <c r="U153" s="1"/>
      <c r="V153" s="1"/>
      <c r="W153" s="1"/>
      <c r="Z153" s="1"/>
    </row>
    <row r="154" spans="1:26" x14ac:dyDescent="0.3">
      <c r="A154" s="1" t="s">
        <v>116</v>
      </c>
      <c r="B154" s="1" t="s">
        <v>119</v>
      </c>
      <c r="C154" s="1" t="s">
        <v>47</v>
      </c>
      <c r="D154" s="1" t="s">
        <v>101</v>
      </c>
      <c r="E154" s="1" t="s">
        <v>48</v>
      </c>
      <c r="F154" s="1">
        <v>1687</v>
      </c>
      <c r="G154" s="1" t="s">
        <v>6</v>
      </c>
      <c r="H154" s="1" t="s">
        <v>95</v>
      </c>
      <c r="I154" s="1">
        <v>7127</v>
      </c>
      <c r="J154" s="2">
        <v>11680725.379999999</v>
      </c>
      <c r="L154" s="3"/>
      <c r="M154" s="3"/>
      <c r="N154" s="1">
        <v>4140</v>
      </c>
      <c r="O154" s="31">
        <f t="shared" si="2"/>
        <v>0.70886008622180285</v>
      </c>
      <c r="Q154" s="36"/>
      <c r="R154" s="1"/>
      <c r="T154" s="1"/>
      <c r="U154" s="1"/>
      <c r="V154" s="1"/>
      <c r="W154" s="1"/>
      <c r="Z154" s="1"/>
    </row>
    <row r="155" spans="1:26" x14ac:dyDescent="0.3">
      <c r="A155" s="1" t="s">
        <v>116</v>
      </c>
      <c r="B155" s="1" t="s">
        <v>119</v>
      </c>
      <c r="C155" s="1" t="s">
        <v>47</v>
      </c>
      <c r="D155" s="1" t="s">
        <v>101</v>
      </c>
      <c r="E155" s="1" t="s">
        <v>48</v>
      </c>
      <c r="F155" s="1">
        <v>1687</v>
      </c>
      <c r="G155" s="1" t="s">
        <v>6</v>
      </c>
      <c r="H155" s="1" t="s">
        <v>95</v>
      </c>
      <c r="I155" s="1">
        <v>4874</v>
      </c>
      <c r="J155" s="2">
        <v>7988193.5599999996</v>
      </c>
      <c r="L155" s="3"/>
      <c r="M155" s="3"/>
      <c r="N155" s="1">
        <v>2760</v>
      </c>
      <c r="O155" s="31">
        <f t="shared" si="2"/>
        <v>0.69101981049142236</v>
      </c>
      <c r="Q155" s="36"/>
      <c r="R155" s="1"/>
      <c r="T155" s="1"/>
      <c r="U155" s="1"/>
      <c r="V155" s="1"/>
      <c r="W155" s="1"/>
      <c r="Z155" s="1"/>
    </row>
    <row r="156" spans="1:26" x14ac:dyDescent="0.3">
      <c r="A156" s="1" t="s">
        <v>116</v>
      </c>
      <c r="B156" s="1" t="s">
        <v>119</v>
      </c>
      <c r="C156" s="1" t="s">
        <v>47</v>
      </c>
      <c r="D156" s="1" t="s">
        <v>101</v>
      </c>
      <c r="E156" s="1" t="s">
        <v>48</v>
      </c>
      <c r="F156" s="1">
        <v>1688</v>
      </c>
      <c r="G156" s="1" t="s">
        <v>6</v>
      </c>
      <c r="H156" s="1" t="s">
        <v>95</v>
      </c>
      <c r="I156" s="1">
        <v>3768</v>
      </c>
      <c r="J156" s="2">
        <v>6175525.9199999999</v>
      </c>
      <c r="L156" s="3"/>
      <c r="M156" s="3"/>
      <c r="N156" s="1">
        <v>2100</v>
      </c>
      <c r="O156" s="31">
        <f t="shared" si="2"/>
        <v>0.68010401938366416</v>
      </c>
      <c r="Q156" s="36"/>
      <c r="R156" s="1"/>
      <c r="T156" s="1"/>
      <c r="U156" s="1"/>
      <c r="V156" s="1"/>
      <c r="W156" s="1"/>
      <c r="Z156" s="1"/>
    </row>
    <row r="157" spans="1:26" x14ac:dyDescent="0.3">
      <c r="A157" s="1" t="s">
        <v>116</v>
      </c>
      <c r="B157" s="1" t="s">
        <v>119</v>
      </c>
      <c r="C157" s="1" t="s">
        <v>47</v>
      </c>
      <c r="D157" s="1" t="s">
        <v>101</v>
      </c>
      <c r="E157" s="1" t="s">
        <v>48</v>
      </c>
      <c r="F157" s="1">
        <v>1688</v>
      </c>
      <c r="G157" s="1" t="s">
        <v>6</v>
      </c>
      <c r="H157" s="1" t="s">
        <v>95</v>
      </c>
      <c r="I157" s="1">
        <v>4104</v>
      </c>
      <c r="J157" s="2">
        <v>6726209.7599999998</v>
      </c>
      <c r="L157" s="3"/>
      <c r="M157" s="3"/>
      <c r="N157" s="1">
        <v>2640</v>
      </c>
      <c r="O157" s="31">
        <f t="shared" si="2"/>
        <v>0.78498889990014231</v>
      </c>
      <c r="Q157" s="36"/>
      <c r="R157" s="1"/>
      <c r="T157" s="1"/>
      <c r="U157" s="1"/>
      <c r="V157" s="1"/>
      <c r="W157" s="1"/>
      <c r="Z157" s="1"/>
    </row>
    <row r="158" spans="1:26" x14ac:dyDescent="0.3">
      <c r="A158" s="1" t="s">
        <v>116</v>
      </c>
      <c r="B158" s="1" t="s">
        <v>119</v>
      </c>
      <c r="C158" s="1" t="s">
        <v>47</v>
      </c>
      <c r="D158" s="1" t="s">
        <v>101</v>
      </c>
      <c r="E158" s="1" t="s">
        <v>48</v>
      </c>
      <c r="F158" s="1">
        <v>1688</v>
      </c>
      <c r="G158" s="1" t="s">
        <v>6</v>
      </c>
      <c r="H158" s="1" t="s">
        <v>95</v>
      </c>
      <c r="I158" s="1">
        <v>4704</v>
      </c>
      <c r="J158" s="2">
        <v>7709573.7599999998</v>
      </c>
      <c r="L158" s="3"/>
      <c r="M158" s="3"/>
      <c r="N158" s="1">
        <v>2820</v>
      </c>
      <c r="O158" s="31">
        <f t="shared" si="2"/>
        <v>0.73155795321167016</v>
      </c>
      <c r="Q158" s="36"/>
      <c r="R158" s="1"/>
      <c r="T158" s="1"/>
      <c r="U158" s="1"/>
      <c r="V158" s="1"/>
      <c r="W158" s="1"/>
      <c r="Z158" s="1"/>
    </row>
    <row r="159" spans="1:26" x14ac:dyDescent="0.3">
      <c r="A159" s="1" t="s">
        <v>116</v>
      </c>
      <c r="B159" s="1" t="s">
        <v>119</v>
      </c>
      <c r="C159" s="1" t="s">
        <v>44</v>
      </c>
      <c r="D159" s="1" t="s">
        <v>5</v>
      </c>
      <c r="E159" s="1" t="s">
        <v>45</v>
      </c>
      <c r="F159" s="1">
        <v>1723</v>
      </c>
      <c r="G159" s="1" t="s">
        <v>6</v>
      </c>
      <c r="H159" s="1" t="s">
        <v>95</v>
      </c>
      <c r="I159" s="1">
        <v>1332</v>
      </c>
      <c r="J159" s="2">
        <v>2183068.0799999996</v>
      </c>
      <c r="L159" s="3"/>
      <c r="M159" s="3"/>
      <c r="N159" s="1">
        <v>4055</v>
      </c>
      <c r="O159" s="31">
        <f t="shared" si="2"/>
        <v>3.7149551469782844</v>
      </c>
      <c r="P159" s="44">
        <v>1723</v>
      </c>
      <c r="Q159" s="38">
        <f>AVERAGE(O159:O165)</f>
        <v>3.6357271173719083</v>
      </c>
      <c r="R159" s="1"/>
      <c r="T159" s="1"/>
      <c r="U159" s="1"/>
      <c r="V159" s="1"/>
      <c r="W159" s="1"/>
      <c r="Z159" s="1"/>
    </row>
    <row r="160" spans="1:26" x14ac:dyDescent="0.3">
      <c r="A160" s="1" t="s">
        <v>116</v>
      </c>
      <c r="B160" s="1" t="s">
        <v>119</v>
      </c>
      <c r="C160" s="1" t="s">
        <v>44</v>
      </c>
      <c r="D160" s="1" t="s">
        <v>5</v>
      </c>
      <c r="E160" s="1" t="s">
        <v>45</v>
      </c>
      <c r="F160" s="1">
        <v>1723</v>
      </c>
      <c r="G160" s="1" t="s">
        <v>6</v>
      </c>
      <c r="H160" s="1" t="s">
        <v>95</v>
      </c>
      <c r="I160" s="1">
        <v>176</v>
      </c>
      <c r="J160" s="2">
        <v>288453.44</v>
      </c>
      <c r="L160" s="3"/>
      <c r="M160" s="3"/>
      <c r="N160" s="1">
        <v>525</v>
      </c>
      <c r="O160" s="31">
        <f t="shared" si="2"/>
        <v>3.6401021946557472</v>
      </c>
      <c r="P160" s="44">
        <v>1724</v>
      </c>
      <c r="Q160" s="38">
        <f>AVERAGE(O166:O191)</f>
        <v>3.3492579300368055</v>
      </c>
      <c r="R160" s="1"/>
      <c r="T160" s="1"/>
      <c r="U160" s="1"/>
      <c r="V160" s="1"/>
      <c r="W160" s="1"/>
      <c r="Z160" s="1"/>
    </row>
    <row r="161" spans="1:26" x14ac:dyDescent="0.3">
      <c r="A161" s="1" t="s">
        <v>116</v>
      </c>
      <c r="B161" s="1" t="s">
        <v>119</v>
      </c>
      <c r="C161" s="1" t="s">
        <v>44</v>
      </c>
      <c r="D161" s="1" t="s">
        <v>5</v>
      </c>
      <c r="E161" s="1" t="s">
        <v>45</v>
      </c>
      <c r="F161" s="1">
        <v>1723</v>
      </c>
      <c r="G161" s="1" t="s">
        <v>6</v>
      </c>
      <c r="H161" s="1" t="s">
        <v>95</v>
      </c>
      <c r="I161" s="1">
        <v>400</v>
      </c>
      <c r="J161" s="2">
        <v>655576</v>
      </c>
      <c r="L161" s="3"/>
      <c r="M161" s="3"/>
      <c r="N161" s="1">
        <v>1200</v>
      </c>
      <c r="O161" s="31">
        <f t="shared" si="2"/>
        <v>3.6609027786252093</v>
      </c>
      <c r="Q161" s="36"/>
      <c r="R161" s="1"/>
      <c r="T161" s="1"/>
      <c r="U161" s="1"/>
      <c r="V161" s="1"/>
      <c r="W161" s="1"/>
      <c r="Z161" s="1"/>
    </row>
    <row r="162" spans="1:26" x14ac:dyDescent="0.3">
      <c r="A162" s="1" t="s">
        <v>116</v>
      </c>
      <c r="B162" s="1" t="s">
        <v>119</v>
      </c>
      <c r="C162" s="1" t="s">
        <v>44</v>
      </c>
      <c r="D162" s="1" t="s">
        <v>5</v>
      </c>
      <c r="E162" s="1" t="s">
        <v>45</v>
      </c>
      <c r="F162" s="1">
        <v>1723</v>
      </c>
      <c r="G162" s="1" t="s">
        <v>6</v>
      </c>
      <c r="H162" s="1" t="s">
        <v>95</v>
      </c>
      <c r="I162" s="1">
        <v>190</v>
      </c>
      <c r="J162" s="2">
        <v>311398.60000000003</v>
      </c>
      <c r="L162" s="3"/>
      <c r="M162" s="3"/>
      <c r="N162" s="1">
        <v>570</v>
      </c>
      <c r="O162" s="31">
        <f t="shared" si="2"/>
        <v>3.6609027786252089</v>
      </c>
      <c r="Q162" s="36"/>
      <c r="R162" s="1"/>
      <c r="T162" s="1"/>
      <c r="U162" s="1"/>
      <c r="V162" s="1"/>
      <c r="W162" s="1"/>
      <c r="Z162" s="1"/>
    </row>
    <row r="163" spans="1:26" x14ac:dyDescent="0.3">
      <c r="A163" s="1" t="s">
        <v>116</v>
      </c>
      <c r="B163" s="1" t="s">
        <v>119</v>
      </c>
      <c r="C163" s="1" t="s">
        <v>44</v>
      </c>
      <c r="D163" s="1" t="s">
        <v>5</v>
      </c>
      <c r="E163" s="1" t="s">
        <v>45</v>
      </c>
      <c r="F163" s="1">
        <v>1723</v>
      </c>
      <c r="G163" s="1" t="s">
        <v>6</v>
      </c>
      <c r="H163" s="1" t="s">
        <v>95</v>
      </c>
      <c r="I163" s="1">
        <v>224</v>
      </c>
      <c r="J163" s="2">
        <v>367122.56</v>
      </c>
      <c r="L163" s="3"/>
      <c r="M163" s="3"/>
      <c r="N163" s="1">
        <v>670</v>
      </c>
      <c r="O163" s="31">
        <f t="shared" si="2"/>
        <v>3.6500072346412056</v>
      </c>
      <c r="Q163" s="36"/>
      <c r="R163" s="1"/>
      <c r="T163" s="1"/>
      <c r="U163" s="1"/>
      <c r="V163" s="1"/>
      <c r="W163" s="1"/>
      <c r="Z163" s="1"/>
    </row>
    <row r="164" spans="1:26" x14ac:dyDescent="0.3">
      <c r="A164" s="1" t="s">
        <v>116</v>
      </c>
      <c r="B164" s="1" t="s">
        <v>119</v>
      </c>
      <c r="C164" s="1" t="s">
        <v>44</v>
      </c>
      <c r="D164" s="1" t="s">
        <v>5</v>
      </c>
      <c r="E164" s="1" t="s">
        <v>45</v>
      </c>
      <c r="F164" s="1">
        <v>1723</v>
      </c>
      <c r="G164" s="1" t="s">
        <v>6</v>
      </c>
      <c r="H164" s="1" t="s">
        <v>95</v>
      </c>
      <c r="I164" s="1">
        <v>118</v>
      </c>
      <c r="J164" s="2">
        <v>193394.92</v>
      </c>
      <c r="L164" s="3"/>
      <c r="M164" s="3"/>
      <c r="N164" s="1">
        <v>335</v>
      </c>
      <c r="O164" s="31">
        <f t="shared" si="2"/>
        <v>3.4644136464391102</v>
      </c>
      <c r="Q164" s="36"/>
      <c r="R164" s="1"/>
      <c r="T164" s="1"/>
      <c r="U164" s="1"/>
      <c r="V164" s="1"/>
      <c r="W164" s="1"/>
      <c r="Z164" s="1"/>
    </row>
    <row r="165" spans="1:26" x14ac:dyDescent="0.3">
      <c r="A165" s="1" t="s">
        <v>116</v>
      </c>
      <c r="B165" s="1" t="s">
        <v>119</v>
      </c>
      <c r="C165" s="1" t="s">
        <v>44</v>
      </c>
      <c r="D165" s="1" t="s">
        <v>5</v>
      </c>
      <c r="E165" s="1" t="s">
        <v>45</v>
      </c>
      <c r="F165" s="1">
        <v>1723</v>
      </c>
      <c r="G165" s="1" t="s">
        <v>6</v>
      </c>
      <c r="H165" s="1" t="s">
        <v>95</v>
      </c>
      <c r="I165" s="1">
        <v>582</v>
      </c>
      <c r="J165" s="2">
        <v>953863.08000000007</v>
      </c>
      <c r="L165" s="3"/>
      <c r="M165" s="3"/>
      <c r="N165" s="1">
        <v>1745</v>
      </c>
      <c r="O165" s="31">
        <f t="shared" si="2"/>
        <v>3.6588060416385964</v>
      </c>
      <c r="Q165" s="36"/>
      <c r="R165" s="1"/>
      <c r="T165" s="1"/>
      <c r="U165" s="1"/>
      <c r="V165" s="1"/>
      <c r="W165" s="1"/>
      <c r="Z165" s="1"/>
    </row>
    <row r="166" spans="1:26" x14ac:dyDescent="0.3">
      <c r="A166" s="1" t="s">
        <v>116</v>
      </c>
      <c r="B166" s="1" t="s">
        <v>119</v>
      </c>
      <c r="C166" s="1" t="s">
        <v>44</v>
      </c>
      <c r="D166" s="1" t="s">
        <v>5</v>
      </c>
      <c r="E166" s="1" t="s">
        <v>45</v>
      </c>
      <c r="F166" s="1">
        <v>1724</v>
      </c>
      <c r="G166" s="1" t="s">
        <v>6</v>
      </c>
      <c r="H166" s="1" t="s">
        <v>95</v>
      </c>
      <c r="I166" s="1">
        <v>20000</v>
      </c>
      <c r="J166" s="2">
        <v>32778800</v>
      </c>
      <c r="L166" s="3"/>
      <c r="M166" s="3"/>
      <c r="N166" s="1">
        <v>60000</v>
      </c>
      <c r="O166" s="31">
        <f t="shared" si="2"/>
        <v>3.6609027786252093</v>
      </c>
      <c r="Q166" s="36"/>
      <c r="R166" s="1"/>
      <c r="T166" s="1"/>
      <c r="U166" s="1"/>
      <c r="V166" s="1"/>
      <c r="W166" s="1"/>
      <c r="Z166" s="1"/>
    </row>
    <row r="167" spans="1:26" x14ac:dyDescent="0.3">
      <c r="A167" s="1" t="s">
        <v>116</v>
      </c>
      <c r="B167" s="1" t="s">
        <v>119</v>
      </c>
      <c r="C167" s="1" t="s">
        <v>44</v>
      </c>
      <c r="D167" s="1" t="s">
        <v>5</v>
      </c>
      <c r="E167" s="1" t="s">
        <v>45</v>
      </c>
      <c r="F167" s="1">
        <v>1724</v>
      </c>
      <c r="G167" s="1" t="s">
        <v>6</v>
      </c>
      <c r="H167" s="1" t="s">
        <v>95</v>
      </c>
      <c r="I167" s="1">
        <v>280</v>
      </c>
      <c r="J167" s="2">
        <v>458903.2</v>
      </c>
      <c r="L167" s="3"/>
      <c r="M167" s="3"/>
      <c r="N167" s="1">
        <v>840</v>
      </c>
      <c r="O167" s="31">
        <f t="shared" si="2"/>
        <v>3.6609027786252089</v>
      </c>
      <c r="Q167" s="36"/>
      <c r="R167" s="1"/>
      <c r="T167" s="1"/>
      <c r="U167" s="1"/>
      <c r="V167" s="1"/>
      <c r="W167" s="1"/>
      <c r="Z167" s="1"/>
    </row>
    <row r="168" spans="1:26" x14ac:dyDescent="0.3">
      <c r="A168" s="1" t="s">
        <v>116</v>
      </c>
      <c r="B168" s="1" t="s">
        <v>119</v>
      </c>
      <c r="C168" s="1" t="s">
        <v>44</v>
      </c>
      <c r="D168" s="1" t="s">
        <v>5</v>
      </c>
      <c r="E168" s="1" t="s">
        <v>45</v>
      </c>
      <c r="F168" s="1">
        <v>1724</v>
      </c>
      <c r="G168" s="1" t="s">
        <v>6</v>
      </c>
      <c r="H168" s="1" t="s">
        <v>95</v>
      </c>
      <c r="I168" s="1">
        <v>596</v>
      </c>
      <c r="J168" s="2">
        <v>976808.24</v>
      </c>
      <c r="L168" s="3"/>
      <c r="M168" s="3"/>
      <c r="N168" s="1">
        <v>2135</v>
      </c>
      <c r="O168" s="31">
        <f t="shared" si="2"/>
        <v>4.3713799957297663</v>
      </c>
      <c r="Q168" s="36"/>
      <c r="R168" s="1"/>
      <c r="T168" s="1"/>
      <c r="U168" s="1"/>
      <c r="V168" s="1"/>
      <c r="W168" s="1"/>
      <c r="Z168" s="1"/>
    </row>
    <row r="169" spans="1:26" x14ac:dyDescent="0.3">
      <c r="A169" s="1" t="s">
        <v>116</v>
      </c>
      <c r="B169" s="1" t="s">
        <v>119</v>
      </c>
      <c r="C169" s="1" t="s">
        <v>44</v>
      </c>
      <c r="D169" s="1" t="s">
        <v>5</v>
      </c>
      <c r="E169" s="1" t="s">
        <v>45</v>
      </c>
      <c r="F169" s="1">
        <v>1724</v>
      </c>
      <c r="G169" s="1" t="s">
        <v>6</v>
      </c>
      <c r="H169" s="1" t="s">
        <v>95</v>
      </c>
      <c r="I169" s="1">
        <v>1687</v>
      </c>
      <c r="J169" s="2">
        <v>2764891.7800000003</v>
      </c>
      <c r="L169" s="3"/>
      <c r="M169" s="3"/>
      <c r="N169" s="1">
        <v>4960</v>
      </c>
      <c r="O169" s="31">
        <f t="shared" si="2"/>
        <v>3.5878438612884875</v>
      </c>
      <c r="Q169" s="36"/>
      <c r="R169" s="1"/>
      <c r="T169" s="1"/>
      <c r="U169" s="1"/>
      <c r="V169" s="1"/>
      <c r="W169" s="1"/>
      <c r="Z169" s="1"/>
    </row>
    <row r="170" spans="1:26" x14ac:dyDescent="0.3">
      <c r="A170" s="1" t="s">
        <v>116</v>
      </c>
      <c r="B170" s="1" t="s">
        <v>119</v>
      </c>
      <c r="C170" s="1" t="s">
        <v>44</v>
      </c>
      <c r="D170" s="1" t="s">
        <v>5</v>
      </c>
      <c r="E170" s="1" t="s">
        <v>45</v>
      </c>
      <c r="F170" s="1">
        <v>1724</v>
      </c>
      <c r="G170" s="1" t="s">
        <v>6</v>
      </c>
      <c r="H170" s="1" t="s">
        <v>95</v>
      </c>
      <c r="I170" s="1">
        <v>652</v>
      </c>
      <c r="J170" s="2">
        <v>1068588.8799999999</v>
      </c>
      <c r="L170" s="3"/>
      <c r="M170" s="3"/>
      <c r="N170" s="1">
        <v>1955</v>
      </c>
      <c r="O170" s="31">
        <f t="shared" si="2"/>
        <v>3.6590311514377731</v>
      </c>
      <c r="Q170" s="36"/>
      <c r="R170" s="1"/>
      <c r="T170" s="1"/>
      <c r="U170" s="1"/>
      <c r="V170" s="1"/>
      <c r="W170" s="1"/>
      <c r="Z170" s="1"/>
    </row>
    <row r="171" spans="1:26" x14ac:dyDescent="0.3">
      <c r="A171" s="1" t="s">
        <v>116</v>
      </c>
      <c r="B171" s="1" t="s">
        <v>119</v>
      </c>
      <c r="C171" s="1" t="s">
        <v>44</v>
      </c>
      <c r="D171" s="1" t="s">
        <v>5</v>
      </c>
      <c r="E171" s="1" t="s">
        <v>45</v>
      </c>
      <c r="F171" s="1">
        <v>1724</v>
      </c>
      <c r="G171" s="1" t="s">
        <v>6</v>
      </c>
      <c r="H171" s="1" t="s">
        <v>95</v>
      </c>
      <c r="I171" s="1">
        <v>448</v>
      </c>
      <c r="J171" s="2">
        <v>734245.12</v>
      </c>
      <c r="L171" s="3"/>
      <c r="M171" s="3"/>
      <c r="N171" s="1">
        <v>1345</v>
      </c>
      <c r="O171" s="31">
        <f t="shared" si="2"/>
        <v>3.6636266646212099</v>
      </c>
      <c r="Q171" s="36"/>
      <c r="R171" s="1"/>
      <c r="T171" s="1"/>
      <c r="U171" s="1"/>
      <c r="V171" s="1"/>
      <c r="W171" s="1"/>
      <c r="Z171" s="1"/>
    </row>
    <row r="172" spans="1:26" x14ac:dyDescent="0.3">
      <c r="A172" s="1" t="s">
        <v>116</v>
      </c>
      <c r="B172" s="1" t="s">
        <v>119</v>
      </c>
      <c r="C172" s="1" t="s">
        <v>44</v>
      </c>
      <c r="D172" s="1" t="s">
        <v>5</v>
      </c>
      <c r="E172" s="1" t="s">
        <v>45</v>
      </c>
      <c r="F172" s="1">
        <v>1724</v>
      </c>
      <c r="G172" s="1" t="s">
        <v>6</v>
      </c>
      <c r="H172" s="1" t="s">
        <v>95</v>
      </c>
      <c r="I172" s="1">
        <v>2357</v>
      </c>
      <c r="J172" s="2">
        <v>3862981.58</v>
      </c>
      <c r="L172" s="3"/>
      <c r="M172" s="3"/>
      <c r="N172" s="1">
        <v>7070</v>
      </c>
      <c r="O172" s="31">
        <f t="shared" si="2"/>
        <v>3.6603850438241023</v>
      </c>
      <c r="Q172" s="36"/>
      <c r="R172" s="1"/>
      <c r="T172" s="1"/>
      <c r="U172" s="1"/>
      <c r="V172" s="1"/>
      <c r="W172" s="1"/>
      <c r="Z172" s="1"/>
    </row>
    <row r="173" spans="1:26" x14ac:dyDescent="0.3">
      <c r="A173" s="1" t="s">
        <v>116</v>
      </c>
      <c r="B173" s="1" t="s">
        <v>119</v>
      </c>
      <c r="C173" s="1" t="s">
        <v>44</v>
      </c>
      <c r="D173" s="1" t="s">
        <v>5</v>
      </c>
      <c r="E173" s="1" t="s">
        <v>45</v>
      </c>
      <c r="F173" s="1">
        <v>1724</v>
      </c>
      <c r="G173" s="1" t="s">
        <v>6</v>
      </c>
      <c r="H173" s="1" t="s">
        <v>95</v>
      </c>
      <c r="I173" s="1">
        <v>138</v>
      </c>
      <c r="J173" s="2">
        <v>226173.72</v>
      </c>
      <c r="L173" s="3"/>
      <c r="M173" s="3"/>
      <c r="N173" s="1">
        <v>415</v>
      </c>
      <c r="O173" s="31">
        <f t="shared" si="2"/>
        <v>3.6697455389600528</v>
      </c>
      <c r="Q173" s="36"/>
      <c r="R173" s="1"/>
      <c r="T173" s="1"/>
      <c r="U173" s="1"/>
      <c r="V173" s="1"/>
      <c r="W173" s="1"/>
      <c r="Z173" s="1"/>
    </row>
    <row r="174" spans="1:26" x14ac:dyDescent="0.3">
      <c r="A174" s="1" t="s">
        <v>116</v>
      </c>
      <c r="B174" s="1" t="s">
        <v>119</v>
      </c>
      <c r="C174" s="1" t="s">
        <v>44</v>
      </c>
      <c r="D174" s="1" t="s">
        <v>5</v>
      </c>
      <c r="E174" s="1" t="s">
        <v>45</v>
      </c>
      <c r="F174" s="1">
        <v>1724</v>
      </c>
      <c r="G174" s="1" t="s">
        <v>6</v>
      </c>
      <c r="H174" s="1" t="s">
        <v>95</v>
      </c>
      <c r="I174" s="1">
        <v>396</v>
      </c>
      <c r="J174" s="2">
        <v>649020.24</v>
      </c>
      <c r="L174" s="3"/>
      <c r="M174" s="3"/>
      <c r="N174" s="1">
        <v>1185</v>
      </c>
      <c r="O174" s="31">
        <f t="shared" si="2"/>
        <v>3.6516580746387817</v>
      </c>
      <c r="Q174" s="36"/>
      <c r="R174" s="1"/>
      <c r="T174" s="1"/>
      <c r="U174" s="1"/>
      <c r="V174" s="1"/>
      <c r="W174" s="1"/>
      <c r="Z174" s="1"/>
    </row>
    <row r="175" spans="1:26" x14ac:dyDescent="0.3">
      <c r="A175" s="1" t="s">
        <v>116</v>
      </c>
      <c r="B175" s="1" t="s">
        <v>119</v>
      </c>
      <c r="C175" s="1" t="s">
        <v>44</v>
      </c>
      <c r="D175" s="1" t="s">
        <v>5</v>
      </c>
      <c r="E175" s="1" t="s">
        <v>45</v>
      </c>
      <c r="F175" s="1">
        <v>1724</v>
      </c>
      <c r="G175" s="1" t="s">
        <v>6</v>
      </c>
      <c r="H175" s="1" t="s">
        <v>95</v>
      </c>
      <c r="I175" s="1">
        <v>500</v>
      </c>
      <c r="J175" s="2">
        <v>819470</v>
      </c>
      <c r="L175" s="3"/>
      <c r="M175" s="3"/>
      <c r="N175" s="1">
        <v>1500</v>
      </c>
      <c r="O175" s="31">
        <f t="shared" si="2"/>
        <v>3.6609027786252093</v>
      </c>
      <c r="Q175" s="36"/>
      <c r="R175" s="1"/>
      <c r="T175" s="1"/>
      <c r="U175" s="1"/>
      <c r="V175" s="1"/>
      <c r="W175" s="1"/>
      <c r="Z175" s="1"/>
    </row>
    <row r="176" spans="1:26" x14ac:dyDescent="0.3">
      <c r="A176" s="1" t="s">
        <v>116</v>
      </c>
      <c r="B176" s="1" t="s">
        <v>119</v>
      </c>
      <c r="C176" s="1" t="s">
        <v>44</v>
      </c>
      <c r="D176" s="1" t="s">
        <v>5</v>
      </c>
      <c r="E176" s="1" t="s">
        <v>45</v>
      </c>
      <c r="F176" s="1">
        <v>1724</v>
      </c>
      <c r="G176" s="1" t="s">
        <v>6</v>
      </c>
      <c r="H176" s="1" t="s">
        <v>95</v>
      </c>
      <c r="I176" s="1">
        <v>210</v>
      </c>
      <c r="J176" s="2">
        <v>344177.4</v>
      </c>
      <c r="L176" s="3"/>
      <c r="M176" s="3"/>
      <c r="N176" s="1">
        <v>315</v>
      </c>
      <c r="O176" s="31">
        <f t="shared" si="2"/>
        <v>1.8304513893126044</v>
      </c>
      <c r="Q176" s="36"/>
      <c r="R176" s="1"/>
      <c r="T176" s="1"/>
      <c r="U176" s="1"/>
      <c r="V176" s="1"/>
      <c r="W176" s="1"/>
      <c r="Z176" s="1"/>
    </row>
    <row r="177" spans="1:26" x14ac:dyDescent="0.3">
      <c r="A177" s="1" t="s">
        <v>116</v>
      </c>
      <c r="B177" s="1" t="s">
        <v>119</v>
      </c>
      <c r="C177" s="1" t="s">
        <v>44</v>
      </c>
      <c r="D177" s="1" t="s">
        <v>5</v>
      </c>
      <c r="E177" s="1" t="s">
        <v>45</v>
      </c>
      <c r="F177" s="1">
        <v>1724</v>
      </c>
      <c r="G177" s="1" t="s">
        <v>6</v>
      </c>
      <c r="H177" s="1" t="s">
        <v>95</v>
      </c>
      <c r="I177" s="1">
        <v>3042</v>
      </c>
      <c r="J177" s="2">
        <v>4985655.4799999995</v>
      </c>
      <c r="L177" s="3"/>
      <c r="M177" s="3"/>
      <c r="N177" s="1">
        <v>9125</v>
      </c>
      <c r="O177" s="31">
        <f t="shared" si="2"/>
        <v>3.6605016277618927</v>
      </c>
      <c r="Q177" s="36"/>
      <c r="R177" s="1"/>
      <c r="T177" s="1"/>
      <c r="U177" s="1"/>
      <c r="V177" s="1"/>
      <c r="W177" s="1"/>
      <c r="Z177" s="1"/>
    </row>
    <row r="178" spans="1:26" x14ac:dyDescent="0.3">
      <c r="A178" s="1" t="s">
        <v>116</v>
      </c>
      <c r="B178" s="1" t="s">
        <v>119</v>
      </c>
      <c r="C178" s="1" t="s">
        <v>44</v>
      </c>
      <c r="D178" s="1" t="s">
        <v>5</v>
      </c>
      <c r="E178" s="1" t="s">
        <v>45</v>
      </c>
      <c r="F178" s="1">
        <v>1724</v>
      </c>
      <c r="G178" s="1" t="s">
        <v>6</v>
      </c>
      <c r="H178" s="1" t="s">
        <v>95</v>
      </c>
      <c r="I178" s="1">
        <v>21508</v>
      </c>
      <c r="J178" s="2">
        <v>35250321.519999996</v>
      </c>
      <c r="L178" s="3"/>
      <c r="M178" s="3"/>
      <c r="N178" s="1">
        <v>64520</v>
      </c>
      <c r="O178" s="31">
        <f t="shared" si="2"/>
        <v>3.660675830340625</v>
      </c>
      <c r="Q178" s="36"/>
      <c r="R178" s="1"/>
      <c r="T178" s="1"/>
      <c r="U178" s="1"/>
      <c r="V178" s="1"/>
      <c r="W178" s="1"/>
      <c r="Z178" s="1"/>
    </row>
    <row r="179" spans="1:26" x14ac:dyDescent="0.3">
      <c r="A179" s="1" t="s">
        <v>116</v>
      </c>
      <c r="B179" s="1" t="s">
        <v>119</v>
      </c>
      <c r="C179" s="1" t="s">
        <v>44</v>
      </c>
      <c r="D179" s="1" t="s">
        <v>5</v>
      </c>
      <c r="E179" s="1" t="s">
        <v>45</v>
      </c>
      <c r="F179" s="1">
        <v>1724</v>
      </c>
      <c r="G179" s="1" t="s">
        <v>6</v>
      </c>
      <c r="H179" s="1" t="s">
        <v>95</v>
      </c>
      <c r="I179" s="1">
        <v>3500</v>
      </c>
      <c r="J179" s="2">
        <v>5736290</v>
      </c>
      <c r="L179" s="3"/>
      <c r="M179" s="3"/>
      <c r="N179" s="1">
        <v>4430</v>
      </c>
      <c r="O179" s="31">
        <f t="shared" si="2"/>
        <v>1.5445523151723501</v>
      </c>
      <c r="Q179" s="36"/>
      <c r="R179" s="1"/>
      <c r="T179" s="1"/>
      <c r="U179" s="1"/>
      <c r="V179" s="1"/>
      <c r="W179" s="1"/>
      <c r="Z179" s="1"/>
    </row>
    <row r="180" spans="1:26" x14ac:dyDescent="0.3">
      <c r="A180" s="1" t="s">
        <v>116</v>
      </c>
      <c r="B180" s="1" t="s">
        <v>119</v>
      </c>
      <c r="C180" s="1" t="s">
        <v>44</v>
      </c>
      <c r="D180" s="1" t="s">
        <v>5</v>
      </c>
      <c r="E180" s="1" t="s">
        <v>45</v>
      </c>
      <c r="F180" s="1">
        <v>1724</v>
      </c>
      <c r="G180" s="1" t="s">
        <v>6</v>
      </c>
      <c r="H180" s="1" t="s">
        <v>95</v>
      </c>
      <c r="I180" s="1">
        <v>2002</v>
      </c>
      <c r="J180" s="2">
        <v>3281157.88</v>
      </c>
      <c r="L180" s="3"/>
      <c r="M180" s="3"/>
      <c r="N180" s="1">
        <v>2580</v>
      </c>
      <c r="O180" s="31">
        <f t="shared" si="2"/>
        <v>1.5726155792296104</v>
      </c>
      <c r="Q180" s="36"/>
      <c r="R180" s="1"/>
      <c r="T180" s="1"/>
      <c r="U180" s="1"/>
      <c r="V180" s="1"/>
      <c r="W180" s="1"/>
      <c r="Z180" s="1"/>
    </row>
    <row r="181" spans="1:26" x14ac:dyDescent="0.3">
      <c r="A181" s="1" t="s">
        <v>116</v>
      </c>
      <c r="B181" s="1" t="s">
        <v>119</v>
      </c>
      <c r="C181" s="1" t="s">
        <v>44</v>
      </c>
      <c r="D181" s="1" t="s">
        <v>5</v>
      </c>
      <c r="E181" s="1" t="s">
        <v>45</v>
      </c>
      <c r="F181" s="1">
        <v>1724</v>
      </c>
      <c r="G181" s="1" t="s">
        <v>6</v>
      </c>
      <c r="H181" s="1" t="s">
        <v>95</v>
      </c>
      <c r="I181" s="1">
        <v>11764</v>
      </c>
      <c r="J181" s="2">
        <v>19280490.16</v>
      </c>
      <c r="L181" s="3"/>
      <c r="M181" s="3"/>
      <c r="N181" s="1">
        <v>35030</v>
      </c>
      <c r="O181" s="31">
        <f t="shared" si="2"/>
        <v>3.63372504633461</v>
      </c>
      <c r="Q181" s="36"/>
      <c r="R181" s="1"/>
      <c r="T181" s="1"/>
      <c r="U181" s="1"/>
      <c r="V181" s="1"/>
      <c r="W181" s="1"/>
      <c r="Z181" s="1"/>
    </row>
    <row r="182" spans="1:26" x14ac:dyDescent="0.3">
      <c r="A182" s="1" t="s">
        <v>116</v>
      </c>
      <c r="B182" s="1" t="s">
        <v>119</v>
      </c>
      <c r="C182" s="1" t="s">
        <v>44</v>
      </c>
      <c r="D182" s="1" t="s">
        <v>5</v>
      </c>
      <c r="E182" s="1" t="s">
        <v>45</v>
      </c>
      <c r="F182" s="1">
        <v>1724</v>
      </c>
      <c r="G182" s="1" t="s">
        <v>6</v>
      </c>
      <c r="H182" s="1" t="s">
        <v>95</v>
      </c>
      <c r="I182" s="1">
        <v>1330</v>
      </c>
      <c r="J182" s="2">
        <v>2179790.2000000002</v>
      </c>
      <c r="L182" s="3"/>
      <c r="M182" s="3"/>
      <c r="N182" s="1">
        <v>1805</v>
      </c>
      <c r="O182" s="31">
        <f t="shared" si="2"/>
        <v>1.6561226855685467</v>
      </c>
      <c r="Q182" s="36"/>
      <c r="R182" s="1"/>
      <c r="T182" s="1"/>
      <c r="U182" s="1"/>
      <c r="V182" s="1"/>
      <c r="W182" s="1"/>
      <c r="Z182" s="1"/>
    </row>
    <row r="183" spans="1:26" x14ac:dyDescent="0.3">
      <c r="A183" s="1" t="s">
        <v>116</v>
      </c>
      <c r="B183" s="1" t="s">
        <v>119</v>
      </c>
      <c r="C183" s="1" t="s">
        <v>44</v>
      </c>
      <c r="D183" s="1" t="s">
        <v>5</v>
      </c>
      <c r="E183" s="1" t="s">
        <v>45</v>
      </c>
      <c r="F183" s="1">
        <v>1724</v>
      </c>
      <c r="G183" s="1" t="s">
        <v>6</v>
      </c>
      <c r="H183" s="1" t="s">
        <v>95</v>
      </c>
      <c r="I183" s="1">
        <v>10000</v>
      </c>
      <c r="J183" s="2">
        <v>16389400</v>
      </c>
      <c r="L183" s="3"/>
      <c r="M183" s="3"/>
      <c r="N183" s="1">
        <v>30000</v>
      </c>
      <c r="O183" s="31">
        <f t="shared" si="2"/>
        <v>3.6609027786252093</v>
      </c>
      <c r="Q183" s="36"/>
      <c r="R183" s="1"/>
      <c r="T183" s="1"/>
      <c r="U183" s="1"/>
      <c r="V183" s="1"/>
      <c r="W183" s="1"/>
      <c r="Z183" s="1"/>
    </row>
    <row r="184" spans="1:26" x14ac:dyDescent="0.3">
      <c r="A184" s="1" t="s">
        <v>116</v>
      </c>
      <c r="B184" s="1" t="s">
        <v>119</v>
      </c>
      <c r="C184" s="1" t="s">
        <v>44</v>
      </c>
      <c r="D184" s="1" t="s">
        <v>5</v>
      </c>
      <c r="E184" s="1" t="s">
        <v>45</v>
      </c>
      <c r="F184" s="1">
        <v>1724</v>
      </c>
      <c r="G184" s="1" t="s">
        <v>6</v>
      </c>
      <c r="H184" s="1" t="s">
        <v>95</v>
      </c>
      <c r="I184" s="1">
        <v>100</v>
      </c>
      <c r="J184" s="2">
        <v>163894</v>
      </c>
      <c r="L184" s="3"/>
      <c r="M184" s="3"/>
      <c r="N184" s="1">
        <v>300</v>
      </c>
      <c r="O184" s="31">
        <f t="shared" si="2"/>
        <v>3.6609027786252093</v>
      </c>
      <c r="Q184" s="36"/>
      <c r="R184" s="1"/>
      <c r="T184" s="1"/>
      <c r="U184" s="1"/>
      <c r="V184" s="1"/>
      <c r="W184" s="1"/>
      <c r="Z184" s="1"/>
    </row>
    <row r="185" spans="1:26" x14ac:dyDescent="0.3">
      <c r="A185" s="1" t="s">
        <v>116</v>
      </c>
      <c r="B185" s="1" t="s">
        <v>119</v>
      </c>
      <c r="C185" s="1" t="s">
        <v>44</v>
      </c>
      <c r="D185" s="1" t="s">
        <v>5</v>
      </c>
      <c r="E185" s="1" t="s">
        <v>45</v>
      </c>
      <c r="F185" s="1">
        <v>1724</v>
      </c>
      <c r="G185" s="1" t="s">
        <v>6</v>
      </c>
      <c r="H185" s="1" t="s">
        <v>95</v>
      </c>
      <c r="I185" s="1">
        <v>212</v>
      </c>
      <c r="J185" s="2">
        <v>347455.28</v>
      </c>
      <c r="L185" s="3"/>
      <c r="M185" s="3"/>
      <c r="N185" s="1">
        <v>635</v>
      </c>
      <c r="O185" s="31">
        <f t="shared" si="2"/>
        <v>3.6551466421808296</v>
      </c>
      <c r="Q185" s="36"/>
      <c r="R185" s="1"/>
      <c r="T185" s="1"/>
      <c r="U185" s="1"/>
      <c r="V185" s="1"/>
      <c r="W185" s="1"/>
      <c r="Z185" s="1"/>
    </row>
    <row r="186" spans="1:26" x14ac:dyDescent="0.3">
      <c r="A186" s="1" t="s">
        <v>116</v>
      </c>
      <c r="B186" s="1" t="s">
        <v>119</v>
      </c>
      <c r="C186" s="1" t="s">
        <v>44</v>
      </c>
      <c r="D186" s="1" t="s">
        <v>5</v>
      </c>
      <c r="E186" s="1" t="s">
        <v>45</v>
      </c>
      <c r="F186" s="1">
        <v>1724</v>
      </c>
      <c r="G186" s="1" t="s">
        <v>6</v>
      </c>
      <c r="H186" s="1" t="s">
        <v>95</v>
      </c>
      <c r="I186" s="1">
        <v>550</v>
      </c>
      <c r="J186" s="2">
        <v>901417</v>
      </c>
      <c r="L186" s="3"/>
      <c r="M186" s="3"/>
      <c r="N186" s="1">
        <v>1650</v>
      </c>
      <c r="O186" s="31">
        <f t="shared" si="2"/>
        <v>3.6609027786252093</v>
      </c>
      <c r="Q186" s="36"/>
      <c r="R186" s="1"/>
      <c r="T186" s="1"/>
      <c r="U186" s="1"/>
      <c r="V186" s="1"/>
      <c r="W186" s="1"/>
      <c r="Z186" s="1"/>
    </row>
    <row r="187" spans="1:26" x14ac:dyDescent="0.3">
      <c r="A187" s="1" t="s">
        <v>116</v>
      </c>
      <c r="B187" s="1" t="s">
        <v>119</v>
      </c>
      <c r="C187" s="1" t="s">
        <v>44</v>
      </c>
      <c r="D187" s="1" t="s">
        <v>5</v>
      </c>
      <c r="E187" s="1" t="s">
        <v>45</v>
      </c>
      <c r="F187" s="1">
        <v>1724</v>
      </c>
      <c r="G187" s="1" t="s">
        <v>6</v>
      </c>
      <c r="H187" s="1" t="s">
        <v>95</v>
      </c>
      <c r="I187" s="1">
        <v>1045</v>
      </c>
      <c r="J187" s="2">
        <v>1712692.3</v>
      </c>
      <c r="L187" s="3"/>
      <c r="M187" s="3"/>
      <c r="N187" s="1">
        <v>3120</v>
      </c>
      <c r="O187" s="31">
        <f t="shared" si="2"/>
        <v>3.6433864973877679</v>
      </c>
      <c r="Q187" s="36"/>
      <c r="R187" s="1"/>
      <c r="T187" s="1"/>
      <c r="U187" s="1"/>
      <c r="V187" s="1"/>
      <c r="W187" s="1"/>
      <c r="Z187" s="1"/>
    </row>
    <row r="188" spans="1:26" x14ac:dyDescent="0.3">
      <c r="A188" s="1" t="s">
        <v>116</v>
      </c>
      <c r="B188" s="1" t="s">
        <v>119</v>
      </c>
      <c r="C188" s="1" t="s">
        <v>44</v>
      </c>
      <c r="D188" s="1" t="s">
        <v>5</v>
      </c>
      <c r="E188" s="1" t="s">
        <v>45</v>
      </c>
      <c r="F188" s="1">
        <v>1724</v>
      </c>
      <c r="G188" s="1" t="s">
        <v>6</v>
      </c>
      <c r="H188" s="1" t="s">
        <v>95</v>
      </c>
      <c r="I188" s="1">
        <v>1060</v>
      </c>
      <c r="J188" s="2">
        <v>1737276.4000000001</v>
      </c>
      <c r="L188" s="3"/>
      <c r="M188" s="3"/>
      <c r="N188" s="1">
        <v>2970</v>
      </c>
      <c r="O188" s="31">
        <f t="shared" si="2"/>
        <v>3.4191450479612797</v>
      </c>
      <c r="Q188" s="36"/>
      <c r="R188" s="1"/>
      <c r="T188" s="1"/>
      <c r="U188" s="1"/>
      <c r="V188" s="1"/>
      <c r="W188" s="1"/>
      <c r="Z188" s="1"/>
    </row>
    <row r="189" spans="1:26" x14ac:dyDescent="0.3">
      <c r="A189" s="1" t="s">
        <v>116</v>
      </c>
      <c r="B189" s="1" t="s">
        <v>119</v>
      </c>
      <c r="C189" s="1" t="s">
        <v>44</v>
      </c>
      <c r="D189" s="1" t="s">
        <v>5</v>
      </c>
      <c r="E189" s="1" t="s">
        <v>45</v>
      </c>
      <c r="F189" s="1">
        <v>1724</v>
      </c>
      <c r="G189" s="1" t="s">
        <v>6</v>
      </c>
      <c r="H189" s="1" t="s">
        <v>95</v>
      </c>
      <c r="I189" s="1">
        <v>332</v>
      </c>
      <c r="J189" s="2">
        <v>544128.08000000007</v>
      </c>
      <c r="L189" s="3"/>
      <c r="M189" s="3"/>
      <c r="N189" s="1">
        <v>990</v>
      </c>
      <c r="O189" s="31">
        <f t="shared" si="2"/>
        <v>3.638849147428671</v>
      </c>
      <c r="Q189" s="36"/>
      <c r="R189" s="1"/>
      <c r="T189" s="1"/>
      <c r="U189" s="1"/>
      <c r="V189" s="1"/>
      <c r="W189" s="1"/>
      <c r="Z189" s="1"/>
    </row>
    <row r="190" spans="1:26" x14ac:dyDescent="0.3">
      <c r="A190" s="1" t="s">
        <v>116</v>
      </c>
      <c r="B190" s="1" t="s">
        <v>119</v>
      </c>
      <c r="C190" s="1" t="s">
        <v>44</v>
      </c>
      <c r="D190" s="1" t="s">
        <v>5</v>
      </c>
      <c r="E190" s="1" t="s">
        <v>45</v>
      </c>
      <c r="F190" s="1">
        <v>1724</v>
      </c>
      <c r="G190" s="1" t="s">
        <v>6</v>
      </c>
      <c r="H190" s="1" t="s">
        <v>95</v>
      </c>
      <c r="I190" s="1">
        <v>200</v>
      </c>
      <c r="J190" s="2">
        <v>327788</v>
      </c>
      <c r="L190" s="3"/>
      <c r="M190" s="3"/>
      <c r="N190" s="1">
        <v>600</v>
      </c>
      <c r="O190" s="31">
        <f t="shared" si="2"/>
        <v>3.6609027786252093</v>
      </c>
      <c r="Q190" s="36"/>
      <c r="R190" s="1"/>
      <c r="T190" s="1"/>
      <c r="U190" s="1"/>
      <c r="V190" s="1"/>
      <c r="W190" s="1"/>
      <c r="Z190" s="1"/>
    </row>
    <row r="191" spans="1:26" x14ac:dyDescent="0.3">
      <c r="A191" s="1" t="s">
        <v>116</v>
      </c>
      <c r="B191" s="1" t="s">
        <v>119</v>
      </c>
      <c r="C191" s="1" t="s">
        <v>44</v>
      </c>
      <c r="D191" s="1" t="s">
        <v>5</v>
      </c>
      <c r="E191" s="1" t="s">
        <v>45</v>
      </c>
      <c r="F191" s="1">
        <v>1724</v>
      </c>
      <c r="G191" s="1" t="s">
        <v>6</v>
      </c>
      <c r="H191" s="1" t="s">
        <v>95</v>
      </c>
      <c r="I191" s="1">
        <v>190</v>
      </c>
      <c r="J191" s="2">
        <v>311398.60000000003</v>
      </c>
      <c r="L191" s="3"/>
      <c r="M191" s="3"/>
      <c r="N191" s="1">
        <v>510</v>
      </c>
      <c r="O191" s="31">
        <f t="shared" si="2"/>
        <v>3.2755445914015024</v>
      </c>
      <c r="Q191" s="36"/>
      <c r="R191" s="1"/>
      <c r="T191" s="1"/>
      <c r="U191" s="1"/>
      <c r="V191" s="1"/>
      <c r="W191" s="1"/>
      <c r="Z191" s="1"/>
    </row>
    <row r="192" spans="1:26" x14ac:dyDescent="0.3">
      <c r="A192" s="1" t="s">
        <v>116</v>
      </c>
      <c r="B192" s="1" t="s">
        <v>119</v>
      </c>
      <c r="C192" s="1" t="s">
        <v>49</v>
      </c>
      <c r="D192" s="1" t="s">
        <v>101</v>
      </c>
      <c r="E192" s="1" t="s">
        <v>48</v>
      </c>
      <c r="F192" s="1">
        <v>1725</v>
      </c>
      <c r="G192" s="1" t="s">
        <v>6</v>
      </c>
      <c r="H192" s="1" t="s">
        <v>95</v>
      </c>
      <c r="I192" s="1">
        <v>742</v>
      </c>
      <c r="J192" s="2">
        <v>1216093.48</v>
      </c>
      <c r="L192" s="3"/>
      <c r="M192" s="3"/>
      <c r="N192" s="1">
        <v>540</v>
      </c>
      <c r="O192" s="31">
        <f t="shared" si="2"/>
        <v>0.8880896228470857</v>
      </c>
      <c r="Q192" s="36"/>
      <c r="R192" s="1"/>
      <c r="T192" s="1"/>
      <c r="U192" s="1"/>
      <c r="V192" s="1"/>
      <c r="W192" s="1"/>
      <c r="Z192" s="1"/>
    </row>
    <row r="193" spans="1:26" x14ac:dyDescent="0.3">
      <c r="A193" s="1" t="s">
        <v>116</v>
      </c>
      <c r="B193" s="1" t="s">
        <v>119</v>
      </c>
      <c r="C193" s="1" t="s">
        <v>49</v>
      </c>
      <c r="D193" s="1" t="s">
        <v>101</v>
      </c>
      <c r="E193" s="1" t="s">
        <v>48</v>
      </c>
      <c r="F193" s="1">
        <v>1725</v>
      </c>
      <c r="G193" s="1" t="s">
        <v>6</v>
      </c>
      <c r="H193" s="1" t="s">
        <v>95</v>
      </c>
      <c r="I193" s="1">
        <v>102</v>
      </c>
      <c r="J193" s="2">
        <v>167171.88</v>
      </c>
      <c r="L193" s="3"/>
      <c r="M193" s="3"/>
      <c r="N193" s="1">
        <v>60</v>
      </c>
      <c r="O193" s="31">
        <f t="shared" si="2"/>
        <v>0.71782407424023709</v>
      </c>
      <c r="Q193" s="36"/>
      <c r="R193" s="1"/>
      <c r="T193" s="1"/>
      <c r="U193" s="1"/>
      <c r="V193" s="1"/>
      <c r="W193" s="1"/>
      <c r="Z193" s="1"/>
    </row>
    <row r="194" spans="1:26" x14ac:dyDescent="0.3">
      <c r="A194" s="1" t="s">
        <v>116</v>
      </c>
      <c r="B194" s="1" t="s">
        <v>119</v>
      </c>
      <c r="C194" s="1" t="s">
        <v>49</v>
      </c>
      <c r="D194" s="1" t="s">
        <v>101</v>
      </c>
      <c r="E194" s="1" t="s">
        <v>48</v>
      </c>
      <c r="F194" s="1">
        <v>1725</v>
      </c>
      <c r="G194" s="1" t="s">
        <v>6</v>
      </c>
      <c r="H194" s="1" t="s">
        <v>95</v>
      </c>
      <c r="I194" s="1">
        <v>924</v>
      </c>
      <c r="J194" s="2">
        <v>1514380.5599999998</v>
      </c>
      <c r="L194" s="3"/>
      <c r="M194" s="3"/>
      <c r="N194" s="1">
        <v>720</v>
      </c>
      <c r="O194" s="31">
        <f t="shared" si="2"/>
        <v>0.95088383860395054</v>
      </c>
      <c r="Q194" s="36"/>
      <c r="R194" s="1"/>
      <c r="T194" s="1"/>
      <c r="U194" s="1"/>
      <c r="V194" s="1"/>
      <c r="W194" s="1"/>
      <c r="Z194" s="1"/>
    </row>
    <row r="195" spans="1:26" x14ac:dyDescent="0.3">
      <c r="A195" s="1" t="s">
        <v>116</v>
      </c>
      <c r="B195" s="1" t="s">
        <v>119</v>
      </c>
      <c r="C195" s="1" t="s">
        <v>49</v>
      </c>
      <c r="D195" s="1" t="s">
        <v>101</v>
      </c>
      <c r="E195" s="1" t="s">
        <v>48</v>
      </c>
      <c r="F195" s="1">
        <v>1725</v>
      </c>
      <c r="G195" s="1" t="s">
        <v>6</v>
      </c>
      <c r="H195" s="1" t="s">
        <v>95</v>
      </c>
      <c r="I195" s="1">
        <v>560</v>
      </c>
      <c r="J195" s="2">
        <v>917806.4</v>
      </c>
      <c r="L195" s="3"/>
      <c r="M195" s="3"/>
      <c r="N195" s="1">
        <v>420</v>
      </c>
      <c r="O195" s="31">
        <f t="shared" ref="O195:O258" si="3">(N195/J195)*2000</f>
        <v>0.91522569465630221</v>
      </c>
      <c r="Q195" s="36"/>
      <c r="R195" s="1"/>
      <c r="T195" s="1"/>
      <c r="U195" s="1"/>
      <c r="V195" s="1"/>
      <c r="W195" s="1"/>
      <c r="Z195" s="1"/>
    </row>
    <row r="196" spans="1:26" x14ac:dyDescent="0.3">
      <c r="A196" s="1" t="s">
        <v>116</v>
      </c>
      <c r="B196" s="1" t="s">
        <v>119</v>
      </c>
      <c r="C196" s="1" t="s">
        <v>49</v>
      </c>
      <c r="D196" s="1" t="s">
        <v>101</v>
      </c>
      <c r="E196" s="1" t="s">
        <v>48</v>
      </c>
      <c r="F196" s="1">
        <v>1725</v>
      </c>
      <c r="G196" s="1" t="s">
        <v>6</v>
      </c>
      <c r="H196" s="1" t="s">
        <v>95</v>
      </c>
      <c r="I196" s="1">
        <v>588</v>
      </c>
      <c r="J196" s="2">
        <v>963696.72</v>
      </c>
      <c r="L196" s="3"/>
      <c r="M196" s="3"/>
      <c r="N196" s="1">
        <v>420</v>
      </c>
      <c r="O196" s="31">
        <f t="shared" si="3"/>
        <v>0.87164351872028789</v>
      </c>
      <c r="Q196" s="36"/>
      <c r="R196" s="1"/>
      <c r="T196" s="1"/>
      <c r="U196" s="1"/>
      <c r="V196" s="1"/>
      <c r="W196" s="1"/>
      <c r="Z196" s="1"/>
    </row>
    <row r="197" spans="1:26" x14ac:dyDescent="0.3">
      <c r="A197" s="1" t="s">
        <v>116</v>
      </c>
      <c r="B197" s="1" t="s">
        <v>119</v>
      </c>
      <c r="C197" s="1" t="s">
        <v>49</v>
      </c>
      <c r="D197" s="1" t="s">
        <v>101</v>
      </c>
      <c r="E197" s="1" t="s">
        <v>48</v>
      </c>
      <c r="F197" s="1">
        <v>1725</v>
      </c>
      <c r="G197" s="1" t="s">
        <v>6</v>
      </c>
      <c r="H197" s="1" t="s">
        <v>95</v>
      </c>
      <c r="I197" s="1">
        <v>448</v>
      </c>
      <c r="J197" s="2">
        <v>734245.12</v>
      </c>
      <c r="L197" s="3"/>
      <c r="M197" s="3"/>
      <c r="N197" s="1">
        <v>360</v>
      </c>
      <c r="O197" s="31">
        <f t="shared" si="3"/>
        <v>0.98059895856032386</v>
      </c>
      <c r="Q197" s="36"/>
      <c r="R197" s="1"/>
      <c r="T197" s="1"/>
      <c r="U197" s="1"/>
      <c r="V197" s="1"/>
      <c r="W197" s="1"/>
      <c r="Z197" s="1"/>
    </row>
    <row r="198" spans="1:26" x14ac:dyDescent="0.3">
      <c r="A198" s="1" t="s">
        <v>116</v>
      </c>
      <c r="B198" s="1" t="s">
        <v>119</v>
      </c>
      <c r="C198" s="1" t="s">
        <v>49</v>
      </c>
      <c r="D198" s="1" t="s">
        <v>101</v>
      </c>
      <c r="E198" s="1" t="s">
        <v>48</v>
      </c>
      <c r="F198" s="1">
        <v>1725</v>
      </c>
      <c r="G198" s="1" t="s">
        <v>6</v>
      </c>
      <c r="H198" s="1" t="s">
        <v>95</v>
      </c>
      <c r="I198" s="1">
        <v>1344</v>
      </c>
      <c r="J198" s="2">
        <v>2202735.3600000003</v>
      </c>
      <c r="L198" s="3"/>
      <c r="M198" s="3"/>
      <c r="N198" s="1">
        <v>600</v>
      </c>
      <c r="O198" s="31">
        <f t="shared" si="3"/>
        <v>0.54477719920017986</v>
      </c>
      <c r="Q198" s="36"/>
      <c r="R198" s="1"/>
      <c r="T198" s="1"/>
      <c r="U198" s="1"/>
      <c r="V198" s="1"/>
      <c r="W198" s="1"/>
      <c r="Z198" s="1"/>
    </row>
    <row r="199" spans="1:26" x14ac:dyDescent="0.3">
      <c r="A199" s="1" t="s">
        <v>116</v>
      </c>
      <c r="B199" s="1" t="s">
        <v>119</v>
      </c>
      <c r="C199" s="1" t="s">
        <v>49</v>
      </c>
      <c r="D199" s="1" t="s">
        <v>101</v>
      </c>
      <c r="E199" s="1" t="s">
        <v>48</v>
      </c>
      <c r="F199" s="1">
        <v>1725</v>
      </c>
      <c r="G199" s="1" t="s">
        <v>6</v>
      </c>
      <c r="H199" s="1" t="s">
        <v>95</v>
      </c>
      <c r="I199" s="1">
        <v>1736</v>
      </c>
      <c r="J199" s="2">
        <v>2845199.84</v>
      </c>
      <c r="L199" s="3"/>
      <c r="M199" s="3"/>
      <c r="N199" s="1">
        <v>1260</v>
      </c>
      <c r="O199" s="31">
        <f t="shared" si="3"/>
        <v>0.88570228515126026</v>
      </c>
      <c r="Q199" s="36"/>
      <c r="R199" s="1"/>
      <c r="T199" s="1"/>
      <c r="U199" s="1"/>
      <c r="V199" s="1"/>
      <c r="W199" s="1"/>
      <c r="Z199" s="1"/>
    </row>
    <row r="200" spans="1:26" x14ac:dyDescent="0.3">
      <c r="A200" s="1" t="s">
        <v>116</v>
      </c>
      <c r="B200" s="1" t="s">
        <v>119</v>
      </c>
      <c r="C200" s="1" t="s">
        <v>49</v>
      </c>
      <c r="D200" s="1" t="s">
        <v>101</v>
      </c>
      <c r="E200" s="1" t="s">
        <v>48</v>
      </c>
      <c r="F200" s="1">
        <v>1725</v>
      </c>
      <c r="G200" s="1" t="s">
        <v>6</v>
      </c>
      <c r="H200" s="1" t="s">
        <v>95</v>
      </c>
      <c r="I200" s="1">
        <v>1008</v>
      </c>
      <c r="J200" s="2">
        <v>1652051.52</v>
      </c>
      <c r="L200" s="3"/>
      <c r="M200" s="3"/>
      <c r="N200" s="1">
        <v>780</v>
      </c>
      <c r="O200" s="31">
        <f t="shared" si="3"/>
        <v>0.94428047861364517</v>
      </c>
      <c r="Q200" s="36"/>
      <c r="R200" s="1"/>
      <c r="T200" s="1"/>
      <c r="U200" s="1"/>
      <c r="V200" s="1"/>
      <c r="W200" s="1"/>
      <c r="Z200" s="1"/>
    </row>
    <row r="201" spans="1:26" x14ac:dyDescent="0.3">
      <c r="A201" s="1" t="s">
        <v>116</v>
      </c>
      <c r="B201" s="1" t="s">
        <v>119</v>
      </c>
      <c r="C201" s="1" t="s">
        <v>49</v>
      </c>
      <c r="D201" s="1" t="s">
        <v>101</v>
      </c>
      <c r="E201" s="1" t="s">
        <v>48</v>
      </c>
      <c r="F201" s="1">
        <v>1725</v>
      </c>
      <c r="G201" s="1" t="s">
        <v>6</v>
      </c>
      <c r="H201" s="1" t="s">
        <v>95</v>
      </c>
      <c r="I201" s="1">
        <v>1680</v>
      </c>
      <c r="J201" s="2">
        <v>2753419.2</v>
      </c>
      <c r="L201" s="3"/>
      <c r="M201" s="3"/>
      <c r="N201" s="1">
        <v>1320</v>
      </c>
      <c r="O201" s="31">
        <f t="shared" si="3"/>
        <v>0.95880787059231654</v>
      </c>
      <c r="Q201" s="36"/>
      <c r="R201" s="1"/>
      <c r="T201" s="1"/>
      <c r="U201" s="1"/>
      <c r="V201" s="1"/>
      <c r="W201" s="1"/>
      <c r="Z201" s="1"/>
    </row>
    <row r="202" spans="1:26" x14ac:dyDescent="0.3">
      <c r="A202" s="1" t="s">
        <v>116</v>
      </c>
      <c r="B202" s="1" t="s">
        <v>119</v>
      </c>
      <c r="C202" s="1" t="s">
        <v>49</v>
      </c>
      <c r="D202" s="1" t="s">
        <v>101</v>
      </c>
      <c r="E202" s="1" t="s">
        <v>48</v>
      </c>
      <c r="F202" s="1">
        <v>1725</v>
      </c>
      <c r="G202" s="1" t="s">
        <v>6</v>
      </c>
      <c r="H202" s="1" t="s">
        <v>95</v>
      </c>
      <c r="I202" s="1">
        <v>896</v>
      </c>
      <c r="J202" s="2">
        <v>1468490.24</v>
      </c>
      <c r="L202" s="3"/>
      <c r="M202" s="3"/>
      <c r="N202" s="1">
        <v>3360</v>
      </c>
      <c r="O202" s="31">
        <f t="shared" si="3"/>
        <v>4.5761284732815106</v>
      </c>
      <c r="Q202" s="36"/>
      <c r="R202" s="1"/>
      <c r="T202" s="1"/>
      <c r="U202" s="1"/>
      <c r="V202" s="1"/>
      <c r="W202" s="1"/>
      <c r="Z202" s="1"/>
    </row>
    <row r="203" spans="1:26" x14ac:dyDescent="0.3">
      <c r="A203" s="1" t="s">
        <v>116</v>
      </c>
      <c r="B203" s="1" t="s">
        <v>119</v>
      </c>
      <c r="C203" s="1" t="s">
        <v>49</v>
      </c>
      <c r="D203" s="1" t="s">
        <v>101</v>
      </c>
      <c r="E203" s="1" t="s">
        <v>48</v>
      </c>
      <c r="F203" s="1">
        <v>1725</v>
      </c>
      <c r="G203" s="1" t="s">
        <v>6</v>
      </c>
      <c r="H203" s="1" t="s">
        <v>95</v>
      </c>
      <c r="I203" s="1">
        <v>1344</v>
      </c>
      <c r="J203" s="2">
        <v>2202735.3600000003</v>
      </c>
      <c r="L203" s="3"/>
      <c r="M203" s="3"/>
      <c r="N203" s="1">
        <v>1200</v>
      </c>
      <c r="O203" s="31">
        <f t="shared" si="3"/>
        <v>1.0895543984003597</v>
      </c>
      <c r="Q203" s="36"/>
      <c r="R203" s="1"/>
      <c r="T203" s="1"/>
      <c r="U203" s="1"/>
      <c r="V203" s="1"/>
      <c r="W203" s="1"/>
      <c r="Z203" s="1"/>
    </row>
    <row r="204" spans="1:26" x14ac:dyDescent="0.3">
      <c r="A204" s="1" t="s">
        <v>116</v>
      </c>
      <c r="B204" s="1" t="s">
        <v>119</v>
      </c>
      <c r="C204" s="1" t="s">
        <v>49</v>
      </c>
      <c r="D204" s="1" t="s">
        <v>101</v>
      </c>
      <c r="E204" s="1" t="s">
        <v>48</v>
      </c>
      <c r="F204" s="1">
        <v>1725</v>
      </c>
      <c r="G204" s="1" t="s">
        <v>6</v>
      </c>
      <c r="H204" s="1" t="s">
        <v>95</v>
      </c>
      <c r="I204" s="1">
        <v>224</v>
      </c>
      <c r="J204" s="2">
        <v>367122.56</v>
      </c>
      <c r="L204" s="3"/>
      <c r="M204" s="3"/>
      <c r="N204" s="1">
        <v>180</v>
      </c>
      <c r="O204" s="31">
        <f t="shared" si="3"/>
        <v>0.98059895856032386</v>
      </c>
      <c r="Q204" s="36"/>
      <c r="R204" s="1"/>
      <c r="T204" s="1"/>
      <c r="U204" s="1"/>
      <c r="V204" s="1"/>
      <c r="W204" s="1"/>
      <c r="Z204" s="1"/>
    </row>
    <row r="205" spans="1:26" x14ac:dyDescent="0.3">
      <c r="A205" s="1" t="s">
        <v>116</v>
      </c>
      <c r="B205" s="1" t="s">
        <v>119</v>
      </c>
      <c r="C205" s="1" t="s">
        <v>44</v>
      </c>
      <c r="D205" s="1" t="s">
        <v>5</v>
      </c>
      <c r="E205" s="1" t="s">
        <v>45</v>
      </c>
      <c r="F205" s="1">
        <v>1723</v>
      </c>
      <c r="G205" s="1" t="s">
        <v>50</v>
      </c>
      <c r="H205" s="1" t="s">
        <v>122</v>
      </c>
      <c r="I205" s="1">
        <v>750</v>
      </c>
      <c r="J205" s="2">
        <v>885000</v>
      </c>
      <c r="L205" s="3"/>
      <c r="M205" s="3"/>
      <c r="N205" s="1">
        <v>180</v>
      </c>
      <c r="O205" s="31">
        <f t="shared" si="3"/>
        <v>0.40677966101694912</v>
      </c>
      <c r="P205" s="44">
        <v>1723</v>
      </c>
      <c r="Q205" s="38">
        <f>AVERAGE(O205:O207)</f>
        <v>0.61770244821092268</v>
      </c>
      <c r="R205" s="1"/>
      <c r="T205" s="1"/>
      <c r="U205" s="1"/>
      <c r="V205" s="1"/>
      <c r="W205" s="1"/>
      <c r="Z205" s="1"/>
    </row>
    <row r="206" spans="1:26" x14ac:dyDescent="0.3">
      <c r="A206" s="1" t="s">
        <v>116</v>
      </c>
      <c r="B206" s="1" t="s">
        <v>119</v>
      </c>
      <c r="C206" s="1" t="s">
        <v>44</v>
      </c>
      <c r="D206" s="1" t="s">
        <v>5</v>
      </c>
      <c r="E206" s="1" t="s">
        <v>45</v>
      </c>
      <c r="F206" s="1">
        <v>1723</v>
      </c>
      <c r="G206" s="1" t="s">
        <v>50</v>
      </c>
      <c r="H206" s="1" t="s">
        <v>122</v>
      </c>
      <c r="I206" s="1">
        <v>225</v>
      </c>
      <c r="J206" s="2">
        <v>265500</v>
      </c>
      <c r="L206" s="3"/>
      <c r="M206" s="3"/>
      <c r="N206" s="1">
        <v>120</v>
      </c>
      <c r="O206" s="31">
        <f t="shared" si="3"/>
        <v>0.903954802259887</v>
      </c>
      <c r="P206" s="44">
        <v>1724</v>
      </c>
      <c r="Q206" s="38">
        <f>AVERAGE(O208:O261)</f>
        <v>0.56094338975589075</v>
      </c>
      <c r="R206" s="1"/>
      <c r="T206" s="1"/>
      <c r="U206" s="1"/>
      <c r="V206" s="1"/>
      <c r="W206" s="1"/>
      <c r="Z206" s="1"/>
    </row>
    <row r="207" spans="1:26" x14ac:dyDescent="0.3">
      <c r="A207" s="1" t="s">
        <v>116</v>
      </c>
      <c r="B207" s="1" t="s">
        <v>119</v>
      </c>
      <c r="C207" s="1" t="s">
        <v>44</v>
      </c>
      <c r="D207" s="1" t="s">
        <v>5</v>
      </c>
      <c r="E207" s="1" t="s">
        <v>45</v>
      </c>
      <c r="F207" s="1">
        <v>1723</v>
      </c>
      <c r="G207" s="1" t="s">
        <v>50</v>
      </c>
      <c r="H207" s="1" t="s">
        <v>122</v>
      </c>
      <c r="I207" s="1">
        <v>750</v>
      </c>
      <c r="J207" s="2">
        <v>885000</v>
      </c>
      <c r="L207" s="3"/>
      <c r="M207" s="3"/>
      <c r="N207" s="1">
        <v>240</v>
      </c>
      <c r="O207" s="31">
        <f t="shared" si="3"/>
        <v>0.5423728813559322</v>
      </c>
      <c r="Q207" s="36"/>
      <c r="R207" s="1"/>
      <c r="T207" s="1"/>
      <c r="U207" s="1"/>
      <c r="V207" s="1"/>
      <c r="W207" s="1"/>
      <c r="Z207" s="1"/>
    </row>
    <row r="208" spans="1:26" x14ac:dyDescent="0.3">
      <c r="A208" s="1" t="s">
        <v>116</v>
      </c>
      <c r="B208" s="1" t="s">
        <v>119</v>
      </c>
      <c r="C208" s="1" t="s">
        <v>44</v>
      </c>
      <c r="D208" s="1" t="s">
        <v>5</v>
      </c>
      <c r="E208" s="1" t="s">
        <v>45</v>
      </c>
      <c r="F208" s="1">
        <v>1724</v>
      </c>
      <c r="G208" s="1" t="s">
        <v>50</v>
      </c>
      <c r="H208" s="1" t="s">
        <v>122</v>
      </c>
      <c r="I208" s="1">
        <v>375</v>
      </c>
      <c r="J208" s="2">
        <v>442500</v>
      </c>
      <c r="L208" s="3"/>
      <c r="M208" s="3"/>
      <c r="N208" s="1">
        <v>120</v>
      </c>
      <c r="O208" s="31">
        <f t="shared" si="3"/>
        <v>0.5423728813559322</v>
      </c>
      <c r="Q208" s="36"/>
      <c r="R208" s="1"/>
      <c r="T208" s="1"/>
      <c r="U208" s="1"/>
      <c r="V208" s="1"/>
      <c r="W208" s="1"/>
      <c r="Z208" s="1"/>
    </row>
    <row r="209" spans="1:26" x14ac:dyDescent="0.3">
      <c r="A209" s="1" t="s">
        <v>116</v>
      </c>
      <c r="B209" s="1" t="s">
        <v>119</v>
      </c>
      <c r="C209" s="1" t="s">
        <v>44</v>
      </c>
      <c r="D209" s="1" t="s">
        <v>5</v>
      </c>
      <c r="E209" s="1" t="s">
        <v>45</v>
      </c>
      <c r="F209" s="1">
        <v>1724</v>
      </c>
      <c r="G209" s="1" t="s">
        <v>50</v>
      </c>
      <c r="H209" s="1" t="s">
        <v>122</v>
      </c>
      <c r="I209" s="1">
        <v>2475</v>
      </c>
      <c r="J209" s="2">
        <v>2920500</v>
      </c>
      <c r="L209" s="3"/>
      <c r="M209" s="3"/>
      <c r="N209" s="1">
        <v>840</v>
      </c>
      <c r="O209" s="31">
        <f t="shared" si="3"/>
        <v>0.57524396507447362</v>
      </c>
      <c r="Q209" s="36"/>
      <c r="R209" s="1"/>
      <c r="T209" s="1"/>
      <c r="U209" s="1"/>
      <c r="V209" s="1"/>
      <c r="W209" s="1"/>
      <c r="Z209" s="1"/>
    </row>
    <row r="210" spans="1:26" x14ac:dyDescent="0.3">
      <c r="A210" s="1" t="s">
        <v>116</v>
      </c>
      <c r="B210" s="1" t="s">
        <v>119</v>
      </c>
      <c r="C210" s="1" t="s">
        <v>44</v>
      </c>
      <c r="D210" s="1" t="s">
        <v>5</v>
      </c>
      <c r="E210" s="1" t="s">
        <v>45</v>
      </c>
      <c r="F210" s="1">
        <v>1724</v>
      </c>
      <c r="G210" s="1" t="s">
        <v>50</v>
      </c>
      <c r="H210" s="1" t="s">
        <v>122</v>
      </c>
      <c r="I210" s="1">
        <v>750</v>
      </c>
      <c r="J210" s="2">
        <v>885000</v>
      </c>
      <c r="L210" s="3"/>
      <c r="M210" s="3"/>
      <c r="N210" s="1">
        <v>240</v>
      </c>
      <c r="O210" s="31">
        <f t="shared" si="3"/>
        <v>0.5423728813559322</v>
      </c>
      <c r="Q210" s="36"/>
      <c r="R210" s="1"/>
      <c r="T210" s="1"/>
      <c r="U210" s="1"/>
      <c r="V210" s="1"/>
      <c r="W210" s="1"/>
      <c r="Z210" s="1"/>
    </row>
    <row r="211" spans="1:26" x14ac:dyDescent="0.3">
      <c r="A211" s="1" t="s">
        <v>116</v>
      </c>
      <c r="B211" s="1" t="s">
        <v>119</v>
      </c>
      <c r="C211" s="1" t="s">
        <v>44</v>
      </c>
      <c r="D211" s="1" t="s">
        <v>5</v>
      </c>
      <c r="E211" s="1" t="s">
        <v>45</v>
      </c>
      <c r="F211" s="1">
        <v>1724</v>
      </c>
      <c r="G211" s="1" t="s">
        <v>50</v>
      </c>
      <c r="H211" s="1" t="s">
        <v>122</v>
      </c>
      <c r="I211" s="1">
        <v>1500</v>
      </c>
      <c r="J211" s="2">
        <v>1770000</v>
      </c>
      <c r="L211" s="3"/>
      <c r="M211" s="3"/>
      <c r="N211" s="1">
        <v>480</v>
      </c>
      <c r="O211" s="31">
        <f t="shared" si="3"/>
        <v>0.5423728813559322</v>
      </c>
      <c r="Q211" s="36"/>
      <c r="R211" s="1"/>
      <c r="T211" s="1"/>
      <c r="U211" s="1"/>
      <c r="V211" s="1"/>
      <c r="W211" s="1"/>
      <c r="Z211" s="1"/>
    </row>
    <row r="212" spans="1:26" x14ac:dyDescent="0.3">
      <c r="A212" s="1" t="s">
        <v>116</v>
      </c>
      <c r="B212" s="1" t="s">
        <v>119</v>
      </c>
      <c r="C212" s="1" t="s">
        <v>44</v>
      </c>
      <c r="D212" s="1" t="s">
        <v>5</v>
      </c>
      <c r="E212" s="1" t="s">
        <v>45</v>
      </c>
      <c r="F212" s="1">
        <v>1724</v>
      </c>
      <c r="G212" s="1" t="s">
        <v>50</v>
      </c>
      <c r="H212" s="1" t="s">
        <v>122</v>
      </c>
      <c r="I212" s="1">
        <v>750</v>
      </c>
      <c r="J212" s="2">
        <v>885000</v>
      </c>
      <c r="L212" s="3"/>
      <c r="M212" s="3"/>
      <c r="N212" s="1">
        <v>240</v>
      </c>
      <c r="O212" s="31">
        <f t="shared" si="3"/>
        <v>0.5423728813559322</v>
      </c>
      <c r="Q212" s="36"/>
      <c r="R212" s="1"/>
      <c r="T212" s="1"/>
      <c r="U212" s="1"/>
      <c r="V212" s="1"/>
      <c r="W212" s="1"/>
      <c r="Z212" s="1"/>
    </row>
    <row r="213" spans="1:26" x14ac:dyDescent="0.3">
      <c r="A213" s="1" t="s">
        <v>116</v>
      </c>
      <c r="B213" s="1" t="s">
        <v>119</v>
      </c>
      <c r="C213" s="1" t="s">
        <v>44</v>
      </c>
      <c r="D213" s="1" t="s">
        <v>5</v>
      </c>
      <c r="E213" s="1" t="s">
        <v>45</v>
      </c>
      <c r="F213" s="1">
        <v>1724</v>
      </c>
      <c r="G213" s="1" t="s">
        <v>50</v>
      </c>
      <c r="H213" s="1" t="s">
        <v>122</v>
      </c>
      <c r="I213" s="1">
        <v>225</v>
      </c>
      <c r="J213" s="2">
        <v>265500</v>
      </c>
      <c r="L213" s="3"/>
      <c r="M213" s="3"/>
      <c r="N213" s="1">
        <v>75</v>
      </c>
      <c r="O213" s="31">
        <f t="shared" si="3"/>
        <v>0.56497175141242939</v>
      </c>
      <c r="Q213" s="36"/>
      <c r="R213" s="1"/>
      <c r="T213" s="1"/>
      <c r="U213" s="1"/>
      <c r="V213" s="1"/>
      <c r="W213" s="1"/>
      <c r="Z213" s="1"/>
    </row>
    <row r="214" spans="1:26" x14ac:dyDescent="0.3">
      <c r="A214" s="1" t="s">
        <v>116</v>
      </c>
      <c r="B214" s="1" t="s">
        <v>119</v>
      </c>
      <c r="C214" s="1" t="s">
        <v>44</v>
      </c>
      <c r="D214" s="1" t="s">
        <v>5</v>
      </c>
      <c r="E214" s="1" t="s">
        <v>45</v>
      </c>
      <c r="F214" s="1">
        <v>1724</v>
      </c>
      <c r="G214" s="1" t="s">
        <v>50</v>
      </c>
      <c r="H214" s="1" t="s">
        <v>122</v>
      </c>
      <c r="I214" s="1">
        <v>1500</v>
      </c>
      <c r="J214" s="2">
        <v>1770000</v>
      </c>
      <c r="L214" s="3"/>
      <c r="M214" s="3"/>
      <c r="N214" s="1">
        <v>480</v>
      </c>
      <c r="O214" s="31">
        <f t="shared" si="3"/>
        <v>0.5423728813559322</v>
      </c>
      <c r="Q214" s="36"/>
      <c r="R214" s="1"/>
      <c r="T214" s="1"/>
      <c r="U214" s="1"/>
      <c r="V214" s="1"/>
      <c r="W214" s="1"/>
      <c r="Z214" s="1"/>
    </row>
    <row r="215" spans="1:26" x14ac:dyDescent="0.3">
      <c r="A215" s="1" t="s">
        <v>116</v>
      </c>
      <c r="B215" s="1" t="s">
        <v>119</v>
      </c>
      <c r="C215" s="1" t="s">
        <v>44</v>
      </c>
      <c r="D215" s="1" t="s">
        <v>5</v>
      </c>
      <c r="E215" s="1" t="s">
        <v>45</v>
      </c>
      <c r="F215" s="1">
        <v>1724</v>
      </c>
      <c r="G215" s="1" t="s">
        <v>50</v>
      </c>
      <c r="H215" s="1" t="s">
        <v>122</v>
      </c>
      <c r="I215" s="1">
        <v>6000</v>
      </c>
      <c r="J215" s="2">
        <v>7080000</v>
      </c>
      <c r="L215" s="3"/>
      <c r="M215" s="3"/>
      <c r="N215" s="1">
        <v>1920</v>
      </c>
      <c r="O215" s="31">
        <f t="shared" si="3"/>
        <v>0.5423728813559322</v>
      </c>
      <c r="Q215" s="36"/>
      <c r="R215" s="1"/>
      <c r="T215" s="1"/>
      <c r="U215" s="1"/>
      <c r="V215" s="1"/>
      <c r="W215" s="1"/>
      <c r="Z215" s="1"/>
    </row>
    <row r="216" spans="1:26" x14ac:dyDescent="0.3">
      <c r="A216" s="1" t="s">
        <v>116</v>
      </c>
      <c r="B216" s="1" t="s">
        <v>119</v>
      </c>
      <c r="C216" s="1" t="s">
        <v>44</v>
      </c>
      <c r="D216" s="1" t="s">
        <v>5</v>
      </c>
      <c r="E216" s="1" t="s">
        <v>45</v>
      </c>
      <c r="F216" s="1">
        <v>1724</v>
      </c>
      <c r="G216" s="1" t="s">
        <v>50</v>
      </c>
      <c r="H216" s="1" t="s">
        <v>122</v>
      </c>
      <c r="I216" s="1">
        <v>5250</v>
      </c>
      <c r="J216" s="2">
        <v>6195000</v>
      </c>
      <c r="L216" s="3"/>
      <c r="M216" s="3"/>
      <c r="N216" s="1">
        <v>1680</v>
      </c>
      <c r="O216" s="31">
        <f t="shared" si="3"/>
        <v>0.5423728813559322</v>
      </c>
      <c r="Q216" s="36"/>
      <c r="R216" s="1"/>
      <c r="T216" s="1"/>
      <c r="U216" s="1"/>
      <c r="V216" s="1"/>
      <c r="W216" s="1"/>
      <c r="Z216" s="1"/>
    </row>
    <row r="217" spans="1:26" x14ac:dyDescent="0.3">
      <c r="A217" s="1" t="s">
        <v>116</v>
      </c>
      <c r="B217" s="1" t="s">
        <v>119</v>
      </c>
      <c r="C217" s="1" t="s">
        <v>44</v>
      </c>
      <c r="D217" s="1" t="s">
        <v>5</v>
      </c>
      <c r="E217" s="1" t="s">
        <v>45</v>
      </c>
      <c r="F217" s="1">
        <v>1724</v>
      </c>
      <c r="G217" s="1" t="s">
        <v>50</v>
      </c>
      <c r="H217" s="1" t="s">
        <v>122</v>
      </c>
      <c r="I217" s="1">
        <v>7500</v>
      </c>
      <c r="J217" s="2">
        <v>8850000</v>
      </c>
      <c r="L217" s="3"/>
      <c r="M217" s="3"/>
      <c r="N217" s="1">
        <v>2400</v>
      </c>
      <c r="O217" s="31">
        <f t="shared" si="3"/>
        <v>0.5423728813559322</v>
      </c>
      <c r="Q217" s="36"/>
      <c r="R217" s="1"/>
      <c r="T217" s="1"/>
      <c r="U217" s="1"/>
      <c r="V217" s="1"/>
      <c r="W217" s="1"/>
      <c r="Z217" s="1"/>
    </row>
    <row r="218" spans="1:26" x14ac:dyDescent="0.3">
      <c r="A218" s="1" t="s">
        <v>116</v>
      </c>
      <c r="B218" s="1" t="s">
        <v>119</v>
      </c>
      <c r="C218" s="1" t="s">
        <v>44</v>
      </c>
      <c r="D218" s="1" t="s">
        <v>5</v>
      </c>
      <c r="E218" s="1" t="s">
        <v>45</v>
      </c>
      <c r="F218" s="1">
        <v>1724</v>
      </c>
      <c r="G218" s="1" t="s">
        <v>50</v>
      </c>
      <c r="H218" s="1" t="s">
        <v>122</v>
      </c>
      <c r="I218" s="1">
        <v>1500</v>
      </c>
      <c r="J218" s="2">
        <v>1770000</v>
      </c>
      <c r="L218" s="3"/>
      <c r="M218" s="3"/>
      <c r="N218" s="1">
        <v>480</v>
      </c>
      <c r="O218" s="31">
        <f t="shared" si="3"/>
        <v>0.5423728813559322</v>
      </c>
      <c r="Q218" s="36"/>
      <c r="R218" s="1"/>
      <c r="T218" s="1"/>
      <c r="U218" s="1"/>
      <c r="V218" s="1"/>
      <c r="W218" s="1"/>
      <c r="Z218" s="1"/>
    </row>
    <row r="219" spans="1:26" x14ac:dyDescent="0.3">
      <c r="A219" s="1" t="s">
        <v>116</v>
      </c>
      <c r="B219" s="1" t="s">
        <v>119</v>
      </c>
      <c r="C219" s="1" t="s">
        <v>44</v>
      </c>
      <c r="D219" s="1" t="s">
        <v>5</v>
      </c>
      <c r="E219" s="1" t="s">
        <v>45</v>
      </c>
      <c r="F219" s="1">
        <v>1724</v>
      </c>
      <c r="G219" s="1" t="s">
        <v>50</v>
      </c>
      <c r="H219" s="1" t="s">
        <v>122</v>
      </c>
      <c r="I219" s="1">
        <v>4875</v>
      </c>
      <c r="J219" s="2">
        <v>5752500</v>
      </c>
      <c r="L219" s="3"/>
      <c r="M219" s="3"/>
      <c r="N219" s="1">
        <v>1560</v>
      </c>
      <c r="O219" s="31">
        <f t="shared" si="3"/>
        <v>0.5423728813559322</v>
      </c>
      <c r="Q219" s="36"/>
      <c r="R219" s="1"/>
      <c r="T219" s="1"/>
      <c r="U219" s="1"/>
      <c r="V219" s="1"/>
      <c r="W219" s="1"/>
      <c r="Z219" s="1"/>
    </row>
    <row r="220" spans="1:26" x14ac:dyDescent="0.3">
      <c r="A220" s="1" t="s">
        <v>116</v>
      </c>
      <c r="B220" s="1" t="s">
        <v>119</v>
      </c>
      <c r="C220" s="1" t="s">
        <v>44</v>
      </c>
      <c r="D220" s="1" t="s">
        <v>5</v>
      </c>
      <c r="E220" s="1" t="s">
        <v>45</v>
      </c>
      <c r="F220" s="1">
        <v>1724</v>
      </c>
      <c r="G220" s="1" t="s">
        <v>50</v>
      </c>
      <c r="H220" s="1" t="s">
        <v>122</v>
      </c>
      <c r="I220" s="1">
        <v>11250</v>
      </c>
      <c r="J220" s="2">
        <v>13275000</v>
      </c>
      <c r="L220" s="3"/>
      <c r="M220" s="3"/>
      <c r="N220" s="1">
        <v>3600</v>
      </c>
      <c r="O220" s="31">
        <f t="shared" si="3"/>
        <v>0.5423728813559322</v>
      </c>
      <c r="Q220" s="36"/>
      <c r="R220" s="1"/>
      <c r="T220" s="1"/>
      <c r="U220" s="1"/>
      <c r="V220" s="1"/>
      <c r="W220" s="1"/>
      <c r="Z220" s="1"/>
    </row>
    <row r="221" spans="1:26" x14ac:dyDescent="0.3">
      <c r="A221" s="1" t="s">
        <v>116</v>
      </c>
      <c r="B221" s="1" t="s">
        <v>119</v>
      </c>
      <c r="C221" s="1" t="s">
        <v>44</v>
      </c>
      <c r="D221" s="1" t="s">
        <v>5</v>
      </c>
      <c r="E221" s="1" t="s">
        <v>45</v>
      </c>
      <c r="F221" s="1">
        <v>1724</v>
      </c>
      <c r="G221" s="1" t="s">
        <v>50</v>
      </c>
      <c r="H221" s="1" t="s">
        <v>122</v>
      </c>
      <c r="I221" s="1">
        <v>8625</v>
      </c>
      <c r="J221" s="2">
        <v>10177500</v>
      </c>
      <c r="L221" s="3"/>
      <c r="M221" s="3"/>
      <c r="N221" s="1">
        <v>2760</v>
      </c>
      <c r="O221" s="31">
        <f t="shared" si="3"/>
        <v>0.5423728813559322</v>
      </c>
      <c r="Q221" s="36"/>
      <c r="R221" s="1"/>
      <c r="T221" s="1"/>
      <c r="U221" s="1"/>
      <c r="V221" s="1"/>
      <c r="W221" s="1"/>
      <c r="Z221" s="1"/>
    </row>
    <row r="222" spans="1:26" x14ac:dyDescent="0.3">
      <c r="A222" s="1" t="s">
        <v>116</v>
      </c>
      <c r="B222" s="1" t="s">
        <v>119</v>
      </c>
      <c r="C222" s="1" t="s">
        <v>44</v>
      </c>
      <c r="D222" s="1" t="s">
        <v>5</v>
      </c>
      <c r="E222" s="1" t="s">
        <v>45</v>
      </c>
      <c r="F222" s="1">
        <v>1724</v>
      </c>
      <c r="G222" s="1" t="s">
        <v>50</v>
      </c>
      <c r="H222" s="1" t="s">
        <v>122</v>
      </c>
      <c r="I222" s="1">
        <v>4875</v>
      </c>
      <c r="J222" s="2">
        <v>5752500</v>
      </c>
      <c r="L222" s="3"/>
      <c r="M222" s="3"/>
      <c r="N222" s="1">
        <v>1560</v>
      </c>
      <c r="O222" s="31">
        <f t="shared" si="3"/>
        <v>0.5423728813559322</v>
      </c>
      <c r="Q222" s="36"/>
      <c r="R222" s="1"/>
      <c r="T222" s="1"/>
      <c r="U222" s="1"/>
      <c r="V222" s="1"/>
      <c r="W222" s="1"/>
      <c r="Z222" s="1"/>
    </row>
    <row r="223" spans="1:26" x14ac:dyDescent="0.3">
      <c r="A223" s="1" t="s">
        <v>116</v>
      </c>
      <c r="B223" s="1" t="s">
        <v>119</v>
      </c>
      <c r="C223" s="1" t="s">
        <v>44</v>
      </c>
      <c r="D223" s="1" t="s">
        <v>5</v>
      </c>
      <c r="E223" s="1" t="s">
        <v>45</v>
      </c>
      <c r="F223" s="1">
        <v>1724</v>
      </c>
      <c r="G223" s="1" t="s">
        <v>50</v>
      </c>
      <c r="H223" s="1" t="s">
        <v>122</v>
      </c>
      <c r="I223" s="1">
        <v>7125</v>
      </c>
      <c r="J223" s="2">
        <v>8407500</v>
      </c>
      <c r="L223" s="3"/>
      <c r="M223" s="3"/>
      <c r="N223" s="1">
        <v>2280</v>
      </c>
      <c r="O223" s="31">
        <f t="shared" si="3"/>
        <v>0.5423728813559322</v>
      </c>
      <c r="Q223" s="36"/>
      <c r="R223" s="1"/>
      <c r="T223" s="1"/>
      <c r="U223" s="1"/>
      <c r="V223" s="1"/>
      <c r="W223" s="1"/>
      <c r="Z223" s="1"/>
    </row>
    <row r="224" spans="1:26" x14ac:dyDescent="0.3">
      <c r="A224" s="1" t="s">
        <v>116</v>
      </c>
      <c r="B224" s="1" t="s">
        <v>119</v>
      </c>
      <c r="C224" s="1" t="s">
        <v>44</v>
      </c>
      <c r="D224" s="1" t="s">
        <v>5</v>
      </c>
      <c r="E224" s="1" t="s">
        <v>45</v>
      </c>
      <c r="F224" s="1">
        <v>1724</v>
      </c>
      <c r="G224" s="1" t="s">
        <v>50</v>
      </c>
      <c r="H224" s="1" t="s">
        <v>122</v>
      </c>
      <c r="I224" s="1">
        <v>4125</v>
      </c>
      <c r="J224" s="2">
        <v>4867500</v>
      </c>
      <c r="L224" s="3"/>
      <c r="M224" s="3"/>
      <c r="N224" s="1">
        <v>1320</v>
      </c>
      <c r="O224" s="31">
        <f t="shared" si="3"/>
        <v>0.5423728813559322</v>
      </c>
      <c r="Q224" s="36"/>
      <c r="R224" s="1"/>
      <c r="T224" s="1"/>
      <c r="U224" s="1"/>
      <c r="V224" s="1"/>
      <c r="W224" s="1"/>
      <c r="Z224" s="1"/>
    </row>
    <row r="225" spans="1:26" x14ac:dyDescent="0.3">
      <c r="A225" s="1" t="s">
        <v>116</v>
      </c>
      <c r="B225" s="1" t="s">
        <v>119</v>
      </c>
      <c r="C225" s="1" t="s">
        <v>44</v>
      </c>
      <c r="D225" s="1" t="s">
        <v>5</v>
      </c>
      <c r="E225" s="1" t="s">
        <v>45</v>
      </c>
      <c r="F225" s="1">
        <v>1724</v>
      </c>
      <c r="G225" s="1" t="s">
        <v>50</v>
      </c>
      <c r="H225" s="1" t="s">
        <v>122</v>
      </c>
      <c r="I225" s="1">
        <v>1875</v>
      </c>
      <c r="J225" s="2">
        <v>2212500</v>
      </c>
      <c r="L225" s="3"/>
      <c r="M225" s="3"/>
      <c r="N225" s="1">
        <v>600</v>
      </c>
      <c r="O225" s="31">
        <f t="shared" si="3"/>
        <v>0.5423728813559322</v>
      </c>
      <c r="Q225" s="36"/>
      <c r="R225" s="1"/>
      <c r="T225" s="1"/>
      <c r="U225" s="1"/>
      <c r="V225" s="1"/>
      <c r="W225" s="1"/>
      <c r="Z225" s="1"/>
    </row>
    <row r="226" spans="1:26" x14ac:dyDescent="0.3">
      <c r="A226" s="1" t="s">
        <v>116</v>
      </c>
      <c r="B226" s="1" t="s">
        <v>119</v>
      </c>
      <c r="C226" s="1" t="s">
        <v>44</v>
      </c>
      <c r="D226" s="1" t="s">
        <v>5</v>
      </c>
      <c r="E226" s="1" t="s">
        <v>45</v>
      </c>
      <c r="F226" s="1">
        <v>1724</v>
      </c>
      <c r="G226" s="1" t="s">
        <v>50</v>
      </c>
      <c r="H226" s="1" t="s">
        <v>122</v>
      </c>
      <c r="I226" s="1">
        <v>6750</v>
      </c>
      <c r="J226" s="2">
        <v>7965000</v>
      </c>
      <c r="L226" s="3"/>
      <c r="M226" s="3"/>
      <c r="N226" s="1">
        <v>2160</v>
      </c>
      <c r="O226" s="31">
        <f t="shared" si="3"/>
        <v>0.5423728813559322</v>
      </c>
      <c r="Q226" s="36"/>
      <c r="R226" s="1"/>
      <c r="T226" s="1"/>
      <c r="U226" s="1"/>
      <c r="V226" s="1"/>
      <c r="W226" s="1"/>
      <c r="Z226" s="1"/>
    </row>
    <row r="227" spans="1:26" x14ac:dyDescent="0.3">
      <c r="A227" s="1" t="s">
        <v>116</v>
      </c>
      <c r="B227" s="1" t="s">
        <v>119</v>
      </c>
      <c r="C227" s="1" t="s">
        <v>44</v>
      </c>
      <c r="D227" s="1" t="s">
        <v>5</v>
      </c>
      <c r="E227" s="1" t="s">
        <v>45</v>
      </c>
      <c r="F227" s="1">
        <v>1724</v>
      </c>
      <c r="G227" s="1" t="s">
        <v>50</v>
      </c>
      <c r="H227" s="1" t="s">
        <v>122</v>
      </c>
      <c r="I227" s="1">
        <v>6750</v>
      </c>
      <c r="J227" s="2">
        <v>7965000</v>
      </c>
      <c r="L227" s="3"/>
      <c r="M227" s="3"/>
      <c r="N227" s="1">
        <v>2160</v>
      </c>
      <c r="O227" s="31">
        <f t="shared" si="3"/>
        <v>0.5423728813559322</v>
      </c>
      <c r="Q227" s="36"/>
      <c r="R227" s="1"/>
      <c r="T227" s="1"/>
      <c r="U227" s="1"/>
      <c r="V227" s="1"/>
      <c r="W227" s="1"/>
      <c r="Z227" s="1"/>
    </row>
    <row r="228" spans="1:26" x14ac:dyDescent="0.3">
      <c r="A228" s="1" t="s">
        <v>116</v>
      </c>
      <c r="B228" s="1" t="s">
        <v>119</v>
      </c>
      <c r="C228" s="1" t="s">
        <v>44</v>
      </c>
      <c r="D228" s="1" t="s">
        <v>5</v>
      </c>
      <c r="E228" s="1" t="s">
        <v>45</v>
      </c>
      <c r="F228" s="1">
        <v>1724</v>
      </c>
      <c r="G228" s="1" t="s">
        <v>50</v>
      </c>
      <c r="H228" s="1" t="s">
        <v>122</v>
      </c>
      <c r="I228" s="1">
        <v>3000</v>
      </c>
      <c r="J228" s="2">
        <v>3540000</v>
      </c>
      <c r="L228" s="3"/>
      <c r="M228" s="3"/>
      <c r="N228" s="1">
        <v>960</v>
      </c>
      <c r="O228" s="31">
        <f t="shared" si="3"/>
        <v>0.5423728813559322</v>
      </c>
      <c r="Q228" s="36"/>
      <c r="R228" s="1"/>
      <c r="T228" s="1"/>
      <c r="U228" s="1"/>
      <c r="V228" s="1"/>
      <c r="W228" s="1"/>
      <c r="Z228" s="1"/>
    </row>
    <row r="229" spans="1:26" x14ac:dyDescent="0.3">
      <c r="A229" s="1" t="s">
        <v>116</v>
      </c>
      <c r="B229" s="1" t="s">
        <v>119</v>
      </c>
      <c r="C229" s="1" t="s">
        <v>44</v>
      </c>
      <c r="D229" s="1" t="s">
        <v>5</v>
      </c>
      <c r="E229" s="1" t="s">
        <v>45</v>
      </c>
      <c r="F229" s="1">
        <v>1724</v>
      </c>
      <c r="G229" s="1" t="s">
        <v>50</v>
      </c>
      <c r="H229" s="1" t="s">
        <v>122</v>
      </c>
      <c r="I229" s="1">
        <v>2250</v>
      </c>
      <c r="J229" s="2">
        <v>2655000</v>
      </c>
      <c r="L229" s="3"/>
      <c r="M229" s="3"/>
      <c r="N229" s="1">
        <v>720</v>
      </c>
      <c r="O229" s="31">
        <f t="shared" si="3"/>
        <v>0.5423728813559322</v>
      </c>
      <c r="Q229" s="36"/>
      <c r="R229" s="1"/>
      <c r="T229" s="1"/>
      <c r="U229" s="1"/>
      <c r="V229" s="1"/>
      <c r="W229" s="1"/>
      <c r="Z229" s="1"/>
    </row>
    <row r="230" spans="1:26" x14ac:dyDescent="0.3">
      <c r="A230" s="1" t="s">
        <v>116</v>
      </c>
      <c r="B230" s="1" t="s">
        <v>119</v>
      </c>
      <c r="C230" s="1" t="s">
        <v>44</v>
      </c>
      <c r="D230" s="1" t="s">
        <v>5</v>
      </c>
      <c r="E230" s="1" t="s">
        <v>45</v>
      </c>
      <c r="F230" s="1">
        <v>1724</v>
      </c>
      <c r="G230" s="1" t="s">
        <v>50</v>
      </c>
      <c r="H230" s="1" t="s">
        <v>122</v>
      </c>
      <c r="I230" s="1">
        <v>90</v>
      </c>
      <c r="J230" s="2">
        <v>106200</v>
      </c>
      <c r="L230" s="3"/>
      <c r="M230" s="3"/>
      <c r="N230" s="1">
        <v>30</v>
      </c>
      <c r="O230" s="31">
        <f t="shared" si="3"/>
        <v>0.56497175141242939</v>
      </c>
      <c r="Q230" s="36"/>
      <c r="R230" s="1"/>
      <c r="T230" s="1"/>
      <c r="U230" s="1"/>
      <c r="V230" s="1"/>
      <c r="W230" s="1"/>
      <c r="Z230" s="1"/>
    </row>
    <row r="231" spans="1:26" x14ac:dyDescent="0.3">
      <c r="A231" s="1" t="s">
        <v>116</v>
      </c>
      <c r="B231" s="1" t="s">
        <v>119</v>
      </c>
      <c r="C231" s="1" t="s">
        <v>44</v>
      </c>
      <c r="D231" s="1" t="s">
        <v>5</v>
      </c>
      <c r="E231" s="1" t="s">
        <v>45</v>
      </c>
      <c r="F231" s="1">
        <v>1724</v>
      </c>
      <c r="G231" s="1" t="s">
        <v>50</v>
      </c>
      <c r="H231" s="1" t="s">
        <v>122</v>
      </c>
      <c r="I231" s="1">
        <v>3675</v>
      </c>
      <c r="J231" s="2">
        <v>4336500</v>
      </c>
      <c r="L231" s="3"/>
      <c r="M231" s="3"/>
      <c r="N231" s="1">
        <v>1175</v>
      </c>
      <c r="O231" s="31">
        <f t="shared" si="3"/>
        <v>0.5419116799262077</v>
      </c>
      <c r="Q231" s="36"/>
      <c r="R231" s="1"/>
      <c r="T231" s="1"/>
      <c r="U231" s="1"/>
      <c r="V231" s="1"/>
      <c r="W231" s="1"/>
      <c r="Z231" s="1"/>
    </row>
    <row r="232" spans="1:26" x14ac:dyDescent="0.3">
      <c r="A232" s="1" t="s">
        <v>116</v>
      </c>
      <c r="B232" s="1" t="s">
        <v>119</v>
      </c>
      <c r="C232" s="1" t="s">
        <v>44</v>
      </c>
      <c r="D232" s="1" t="s">
        <v>5</v>
      </c>
      <c r="E232" s="1" t="s">
        <v>45</v>
      </c>
      <c r="F232" s="1">
        <v>1724</v>
      </c>
      <c r="G232" s="1" t="s">
        <v>50</v>
      </c>
      <c r="H232" s="1" t="s">
        <v>122</v>
      </c>
      <c r="I232" s="1">
        <v>1500</v>
      </c>
      <c r="J232" s="2">
        <v>1770000</v>
      </c>
      <c r="L232" s="3"/>
      <c r="M232" s="3"/>
      <c r="N232" s="1">
        <v>480</v>
      </c>
      <c r="O232" s="31">
        <f t="shared" si="3"/>
        <v>0.5423728813559322</v>
      </c>
      <c r="Q232" s="36"/>
      <c r="R232" s="1"/>
      <c r="T232" s="1"/>
      <c r="U232" s="1"/>
      <c r="V232" s="1"/>
      <c r="W232" s="1"/>
      <c r="Z232" s="1"/>
    </row>
    <row r="233" spans="1:26" x14ac:dyDescent="0.3">
      <c r="A233" s="1" t="s">
        <v>116</v>
      </c>
      <c r="B233" s="1" t="s">
        <v>119</v>
      </c>
      <c r="C233" s="1" t="s">
        <v>44</v>
      </c>
      <c r="D233" s="1" t="s">
        <v>5</v>
      </c>
      <c r="E233" s="1" t="s">
        <v>45</v>
      </c>
      <c r="F233" s="1">
        <v>1724</v>
      </c>
      <c r="G233" s="1" t="s">
        <v>50</v>
      </c>
      <c r="H233" s="1" t="s">
        <v>122</v>
      </c>
      <c r="I233" s="1">
        <v>375</v>
      </c>
      <c r="J233" s="2">
        <v>442500</v>
      </c>
      <c r="L233" s="3"/>
      <c r="M233" s="3"/>
      <c r="N233" s="1">
        <v>120</v>
      </c>
      <c r="O233" s="31">
        <f t="shared" si="3"/>
        <v>0.5423728813559322</v>
      </c>
      <c r="Q233" s="36"/>
      <c r="R233" s="1"/>
      <c r="T233" s="1"/>
      <c r="U233" s="1"/>
      <c r="V233" s="1"/>
      <c r="W233" s="1"/>
      <c r="Z233" s="1"/>
    </row>
    <row r="234" spans="1:26" x14ac:dyDescent="0.3">
      <c r="A234" s="1" t="s">
        <v>116</v>
      </c>
      <c r="B234" s="1" t="s">
        <v>119</v>
      </c>
      <c r="C234" s="1" t="s">
        <v>44</v>
      </c>
      <c r="D234" s="1" t="s">
        <v>5</v>
      </c>
      <c r="E234" s="1" t="s">
        <v>45</v>
      </c>
      <c r="F234" s="1">
        <v>1724</v>
      </c>
      <c r="G234" s="1" t="s">
        <v>50</v>
      </c>
      <c r="H234" s="1" t="s">
        <v>122</v>
      </c>
      <c r="I234" s="1">
        <v>2887.5</v>
      </c>
      <c r="J234" s="2">
        <v>3407250</v>
      </c>
      <c r="L234" s="3"/>
      <c r="M234" s="3"/>
      <c r="N234" s="1">
        <v>925</v>
      </c>
      <c r="O234" s="31">
        <f t="shared" si="3"/>
        <v>0.54295986499376336</v>
      </c>
      <c r="Q234" s="36"/>
      <c r="R234" s="1"/>
      <c r="T234" s="1"/>
      <c r="U234" s="1"/>
      <c r="V234" s="1"/>
      <c r="W234" s="1"/>
      <c r="Z234" s="1"/>
    </row>
    <row r="235" spans="1:26" x14ac:dyDescent="0.3">
      <c r="A235" s="1" t="s">
        <v>116</v>
      </c>
      <c r="B235" s="1" t="s">
        <v>119</v>
      </c>
      <c r="C235" s="1" t="s">
        <v>44</v>
      </c>
      <c r="D235" s="1" t="s">
        <v>5</v>
      </c>
      <c r="E235" s="1" t="s">
        <v>45</v>
      </c>
      <c r="F235" s="1">
        <v>1724</v>
      </c>
      <c r="G235" s="1" t="s">
        <v>50</v>
      </c>
      <c r="H235" s="1" t="s">
        <v>122</v>
      </c>
      <c r="I235" s="1">
        <v>90</v>
      </c>
      <c r="J235" s="2">
        <v>106200</v>
      </c>
      <c r="L235" s="3"/>
      <c r="M235" s="3"/>
      <c r="N235" s="1">
        <v>30</v>
      </c>
      <c r="O235" s="31">
        <f t="shared" si="3"/>
        <v>0.56497175141242939</v>
      </c>
      <c r="Q235" s="36"/>
      <c r="R235" s="1"/>
      <c r="T235" s="1"/>
      <c r="U235" s="1"/>
      <c r="V235" s="1"/>
      <c r="W235" s="1"/>
      <c r="Z235" s="1"/>
    </row>
    <row r="236" spans="1:26" x14ac:dyDescent="0.3">
      <c r="A236" s="1" t="s">
        <v>116</v>
      </c>
      <c r="B236" s="1" t="s">
        <v>119</v>
      </c>
      <c r="C236" s="1" t="s">
        <v>44</v>
      </c>
      <c r="D236" s="1" t="s">
        <v>5</v>
      </c>
      <c r="E236" s="1" t="s">
        <v>45</v>
      </c>
      <c r="F236" s="1">
        <v>1724</v>
      </c>
      <c r="G236" s="1" t="s">
        <v>50</v>
      </c>
      <c r="H236" s="1" t="s">
        <v>122</v>
      </c>
      <c r="I236" s="1">
        <v>1500</v>
      </c>
      <c r="J236" s="2">
        <v>1770000</v>
      </c>
      <c r="L236" s="3"/>
      <c r="M236" s="3"/>
      <c r="N236" s="1">
        <v>480</v>
      </c>
      <c r="O236" s="31">
        <f t="shared" si="3"/>
        <v>0.5423728813559322</v>
      </c>
      <c r="Q236" s="36"/>
      <c r="R236" s="1"/>
      <c r="T236" s="1"/>
      <c r="U236" s="1"/>
      <c r="V236" s="1"/>
      <c r="W236" s="1"/>
      <c r="Z236" s="1"/>
    </row>
    <row r="237" spans="1:26" x14ac:dyDescent="0.3">
      <c r="A237" s="1" t="s">
        <v>116</v>
      </c>
      <c r="B237" s="1" t="s">
        <v>119</v>
      </c>
      <c r="C237" s="1" t="s">
        <v>44</v>
      </c>
      <c r="D237" s="1" t="s">
        <v>5</v>
      </c>
      <c r="E237" s="1" t="s">
        <v>45</v>
      </c>
      <c r="F237" s="1">
        <v>1724</v>
      </c>
      <c r="G237" s="1" t="s">
        <v>50</v>
      </c>
      <c r="H237" s="1" t="s">
        <v>122</v>
      </c>
      <c r="I237" s="1">
        <v>532.5</v>
      </c>
      <c r="J237" s="2">
        <v>628350</v>
      </c>
      <c r="L237" s="3"/>
      <c r="M237" s="3"/>
      <c r="N237" s="1">
        <v>170</v>
      </c>
      <c r="O237" s="31">
        <f t="shared" si="3"/>
        <v>0.54109970557810139</v>
      </c>
      <c r="Q237" s="36"/>
      <c r="R237" s="1"/>
      <c r="T237" s="1"/>
      <c r="U237" s="1"/>
      <c r="V237" s="1"/>
      <c r="W237" s="1"/>
      <c r="Z237" s="1"/>
    </row>
    <row r="238" spans="1:26" x14ac:dyDescent="0.3">
      <c r="A238" s="1" t="s">
        <v>116</v>
      </c>
      <c r="B238" s="1" t="s">
        <v>119</v>
      </c>
      <c r="C238" s="1" t="s">
        <v>44</v>
      </c>
      <c r="D238" s="1" t="s">
        <v>5</v>
      </c>
      <c r="E238" s="1" t="s">
        <v>45</v>
      </c>
      <c r="F238" s="1">
        <v>1724</v>
      </c>
      <c r="G238" s="1" t="s">
        <v>50</v>
      </c>
      <c r="H238" s="1" t="s">
        <v>122</v>
      </c>
      <c r="I238" s="1">
        <v>6375</v>
      </c>
      <c r="J238" s="2">
        <v>7522500</v>
      </c>
      <c r="L238" s="3"/>
      <c r="M238" s="3"/>
      <c r="N238" s="1">
        <v>2040</v>
      </c>
      <c r="O238" s="31">
        <f t="shared" si="3"/>
        <v>0.5423728813559322</v>
      </c>
      <c r="Q238" s="36"/>
      <c r="R238" s="1"/>
      <c r="T238" s="1"/>
      <c r="U238" s="1"/>
      <c r="V238" s="1"/>
      <c r="W238" s="1"/>
      <c r="Z238" s="1"/>
    </row>
    <row r="239" spans="1:26" x14ac:dyDescent="0.3">
      <c r="A239" s="1" t="s">
        <v>116</v>
      </c>
      <c r="B239" s="1" t="s">
        <v>119</v>
      </c>
      <c r="C239" s="1" t="s">
        <v>44</v>
      </c>
      <c r="D239" s="1" t="s">
        <v>5</v>
      </c>
      <c r="E239" s="1" t="s">
        <v>45</v>
      </c>
      <c r="F239" s="1">
        <v>1724</v>
      </c>
      <c r="G239" s="1" t="s">
        <v>50</v>
      </c>
      <c r="H239" s="1" t="s">
        <v>122</v>
      </c>
      <c r="I239" s="1">
        <v>17797.5</v>
      </c>
      <c r="J239" s="2">
        <v>21001050</v>
      </c>
      <c r="L239" s="3"/>
      <c r="M239" s="3"/>
      <c r="N239" s="1">
        <v>5700</v>
      </c>
      <c r="O239" s="31">
        <f t="shared" si="3"/>
        <v>0.54283000135707504</v>
      </c>
      <c r="Q239" s="36"/>
      <c r="R239" s="1"/>
      <c r="T239" s="1"/>
      <c r="U239" s="1"/>
      <c r="V239" s="1"/>
      <c r="W239" s="1"/>
      <c r="Z239" s="1"/>
    </row>
    <row r="240" spans="1:26" x14ac:dyDescent="0.3">
      <c r="A240" s="1" t="s">
        <v>116</v>
      </c>
      <c r="B240" s="1" t="s">
        <v>119</v>
      </c>
      <c r="C240" s="1" t="s">
        <v>44</v>
      </c>
      <c r="D240" s="1" t="s">
        <v>5</v>
      </c>
      <c r="E240" s="1" t="s">
        <v>45</v>
      </c>
      <c r="F240" s="1">
        <v>1724</v>
      </c>
      <c r="G240" s="1" t="s">
        <v>50</v>
      </c>
      <c r="H240" s="1" t="s">
        <v>122</v>
      </c>
      <c r="I240" s="1">
        <v>16125</v>
      </c>
      <c r="J240" s="2">
        <v>19027500</v>
      </c>
      <c r="L240" s="3"/>
      <c r="M240" s="3"/>
      <c r="N240" s="1">
        <v>5160</v>
      </c>
      <c r="O240" s="31">
        <f t="shared" si="3"/>
        <v>0.5423728813559322</v>
      </c>
      <c r="Q240" s="36"/>
      <c r="R240" s="1"/>
      <c r="T240" s="1"/>
      <c r="U240" s="1"/>
      <c r="V240" s="1"/>
      <c r="W240" s="1"/>
      <c r="Z240" s="1"/>
    </row>
    <row r="241" spans="1:26" x14ac:dyDescent="0.3">
      <c r="A241" s="1" t="s">
        <v>116</v>
      </c>
      <c r="B241" s="1" t="s">
        <v>119</v>
      </c>
      <c r="C241" s="1" t="s">
        <v>44</v>
      </c>
      <c r="D241" s="1" t="s">
        <v>5</v>
      </c>
      <c r="E241" s="1" t="s">
        <v>45</v>
      </c>
      <c r="F241" s="1">
        <v>1724</v>
      </c>
      <c r="G241" s="1" t="s">
        <v>50</v>
      </c>
      <c r="H241" s="1" t="s">
        <v>122</v>
      </c>
      <c r="I241" s="1">
        <v>1500</v>
      </c>
      <c r="J241" s="2">
        <v>1770000</v>
      </c>
      <c r="L241" s="3"/>
      <c r="M241" s="3"/>
      <c r="N241" s="1">
        <v>480</v>
      </c>
      <c r="O241" s="31">
        <f t="shared" si="3"/>
        <v>0.5423728813559322</v>
      </c>
      <c r="Q241" s="36"/>
      <c r="R241" s="1"/>
      <c r="T241" s="1"/>
      <c r="U241" s="1"/>
      <c r="V241" s="1"/>
      <c r="W241" s="1"/>
      <c r="Z241" s="1"/>
    </row>
    <row r="242" spans="1:26" x14ac:dyDescent="0.3">
      <c r="A242" s="1" t="s">
        <v>116</v>
      </c>
      <c r="B242" s="1" t="s">
        <v>119</v>
      </c>
      <c r="C242" s="1" t="s">
        <v>44</v>
      </c>
      <c r="D242" s="1" t="s">
        <v>5</v>
      </c>
      <c r="E242" s="1" t="s">
        <v>45</v>
      </c>
      <c r="F242" s="1">
        <v>1724</v>
      </c>
      <c r="G242" s="1" t="s">
        <v>50</v>
      </c>
      <c r="H242" s="1" t="s">
        <v>122</v>
      </c>
      <c r="I242" s="1">
        <v>2250</v>
      </c>
      <c r="J242" s="2">
        <v>2655000</v>
      </c>
      <c r="L242" s="3"/>
      <c r="M242" s="3"/>
      <c r="N242" s="1">
        <v>720</v>
      </c>
      <c r="O242" s="31">
        <f t="shared" si="3"/>
        <v>0.5423728813559322</v>
      </c>
      <c r="Q242" s="36"/>
      <c r="R242" s="1"/>
      <c r="T242" s="1"/>
      <c r="U242" s="1"/>
      <c r="V242" s="1"/>
      <c r="W242" s="1"/>
      <c r="Z242" s="1"/>
    </row>
    <row r="243" spans="1:26" x14ac:dyDescent="0.3">
      <c r="A243" s="1" t="s">
        <v>116</v>
      </c>
      <c r="B243" s="1" t="s">
        <v>119</v>
      </c>
      <c r="C243" s="1" t="s">
        <v>44</v>
      </c>
      <c r="D243" s="1" t="s">
        <v>5</v>
      </c>
      <c r="E243" s="1" t="s">
        <v>45</v>
      </c>
      <c r="F243" s="1">
        <v>1724</v>
      </c>
      <c r="G243" s="1" t="s">
        <v>50</v>
      </c>
      <c r="H243" s="1" t="s">
        <v>122</v>
      </c>
      <c r="I243" s="1">
        <v>5250</v>
      </c>
      <c r="J243" s="2">
        <v>6195000</v>
      </c>
      <c r="L243" s="3"/>
      <c r="M243" s="3"/>
      <c r="N243" s="1">
        <v>1680</v>
      </c>
      <c r="O243" s="31">
        <f t="shared" si="3"/>
        <v>0.5423728813559322</v>
      </c>
      <c r="Q243" s="36"/>
      <c r="R243" s="1"/>
      <c r="T243" s="1"/>
      <c r="U243" s="1"/>
      <c r="V243" s="1"/>
      <c r="W243" s="1"/>
      <c r="Z243" s="1"/>
    </row>
    <row r="244" spans="1:26" x14ac:dyDescent="0.3">
      <c r="A244" s="1" t="s">
        <v>116</v>
      </c>
      <c r="B244" s="1" t="s">
        <v>119</v>
      </c>
      <c r="C244" s="1" t="s">
        <v>44</v>
      </c>
      <c r="D244" s="1" t="s">
        <v>5</v>
      </c>
      <c r="E244" s="1" t="s">
        <v>45</v>
      </c>
      <c r="F244" s="1">
        <v>1724</v>
      </c>
      <c r="G244" s="1" t="s">
        <v>50</v>
      </c>
      <c r="H244" s="1" t="s">
        <v>122</v>
      </c>
      <c r="I244" s="1">
        <v>3075</v>
      </c>
      <c r="J244" s="2">
        <v>3628500</v>
      </c>
      <c r="L244" s="3"/>
      <c r="M244" s="3"/>
      <c r="N244" s="1">
        <v>985</v>
      </c>
      <c r="O244" s="31">
        <f t="shared" si="3"/>
        <v>0.54292407330852965</v>
      </c>
      <c r="Q244" s="36"/>
      <c r="R244" s="1"/>
      <c r="T244" s="1"/>
      <c r="U244" s="1"/>
      <c r="V244" s="1"/>
      <c r="W244" s="1"/>
      <c r="Z244" s="1"/>
    </row>
    <row r="245" spans="1:26" x14ac:dyDescent="0.3">
      <c r="A245" s="1" t="s">
        <v>116</v>
      </c>
      <c r="B245" s="1" t="s">
        <v>119</v>
      </c>
      <c r="C245" s="1" t="s">
        <v>44</v>
      </c>
      <c r="D245" s="1" t="s">
        <v>5</v>
      </c>
      <c r="E245" s="1" t="s">
        <v>45</v>
      </c>
      <c r="F245" s="1">
        <v>1724</v>
      </c>
      <c r="G245" s="1" t="s">
        <v>50</v>
      </c>
      <c r="H245" s="1" t="s">
        <v>122</v>
      </c>
      <c r="I245" s="1">
        <v>2250</v>
      </c>
      <c r="J245" s="2">
        <v>2655000</v>
      </c>
      <c r="L245" s="3"/>
      <c r="M245" s="3"/>
      <c r="N245" s="1">
        <v>720</v>
      </c>
      <c r="O245" s="31">
        <f t="shared" si="3"/>
        <v>0.5423728813559322</v>
      </c>
      <c r="Q245" s="36"/>
      <c r="R245" s="1"/>
      <c r="T245" s="1"/>
      <c r="U245" s="1"/>
      <c r="V245" s="1"/>
      <c r="W245" s="1"/>
      <c r="Z245" s="1"/>
    </row>
    <row r="246" spans="1:26" x14ac:dyDescent="0.3">
      <c r="A246" s="1" t="s">
        <v>116</v>
      </c>
      <c r="B246" s="1" t="s">
        <v>119</v>
      </c>
      <c r="C246" s="1" t="s">
        <v>44</v>
      </c>
      <c r="D246" s="1" t="s">
        <v>5</v>
      </c>
      <c r="E246" s="1" t="s">
        <v>45</v>
      </c>
      <c r="F246" s="1">
        <v>1724</v>
      </c>
      <c r="G246" s="1" t="s">
        <v>50</v>
      </c>
      <c r="H246" s="1" t="s">
        <v>122</v>
      </c>
      <c r="I246" s="1">
        <v>4500</v>
      </c>
      <c r="J246" s="2">
        <v>5310000</v>
      </c>
      <c r="L246" s="3"/>
      <c r="M246" s="3"/>
      <c r="N246" s="1">
        <v>1440</v>
      </c>
      <c r="O246" s="31">
        <f t="shared" si="3"/>
        <v>0.5423728813559322</v>
      </c>
      <c r="Q246" s="36"/>
      <c r="R246" s="1"/>
      <c r="T246" s="1"/>
      <c r="U246" s="1"/>
      <c r="V246" s="1"/>
      <c r="W246" s="1"/>
      <c r="Z246" s="1"/>
    </row>
    <row r="247" spans="1:26" x14ac:dyDescent="0.3">
      <c r="A247" s="1" t="s">
        <v>116</v>
      </c>
      <c r="B247" s="1" t="s">
        <v>119</v>
      </c>
      <c r="C247" s="1" t="s">
        <v>44</v>
      </c>
      <c r="D247" s="1" t="s">
        <v>5</v>
      </c>
      <c r="E247" s="1" t="s">
        <v>45</v>
      </c>
      <c r="F247" s="1">
        <v>1724</v>
      </c>
      <c r="G247" s="1" t="s">
        <v>50</v>
      </c>
      <c r="H247" s="1" t="s">
        <v>122</v>
      </c>
      <c r="I247" s="1">
        <v>17250</v>
      </c>
      <c r="J247" s="2">
        <v>20355000</v>
      </c>
      <c r="L247" s="3"/>
      <c r="M247" s="3"/>
      <c r="N247" s="1">
        <v>5520</v>
      </c>
      <c r="O247" s="31">
        <f t="shared" si="3"/>
        <v>0.5423728813559322</v>
      </c>
      <c r="Q247" s="36"/>
      <c r="R247" s="1"/>
      <c r="T247" s="1"/>
      <c r="U247" s="1"/>
      <c r="V247" s="1"/>
      <c r="W247" s="1"/>
      <c r="Z247" s="1"/>
    </row>
    <row r="248" spans="1:26" x14ac:dyDescent="0.3">
      <c r="A248" s="1" t="s">
        <v>116</v>
      </c>
      <c r="B248" s="1" t="s">
        <v>119</v>
      </c>
      <c r="C248" s="1" t="s">
        <v>44</v>
      </c>
      <c r="D248" s="1" t="s">
        <v>5</v>
      </c>
      <c r="E248" s="1" t="s">
        <v>45</v>
      </c>
      <c r="F248" s="1">
        <v>1724</v>
      </c>
      <c r="G248" s="1" t="s">
        <v>50</v>
      </c>
      <c r="H248" s="1" t="s">
        <v>122</v>
      </c>
      <c r="I248" s="1">
        <v>18750</v>
      </c>
      <c r="J248" s="2">
        <v>22125000</v>
      </c>
      <c r="L248" s="3"/>
      <c r="M248" s="3"/>
      <c r="N248" s="1">
        <v>6000</v>
      </c>
      <c r="O248" s="31">
        <f t="shared" si="3"/>
        <v>0.5423728813559322</v>
      </c>
      <c r="Q248" s="36"/>
      <c r="R248" s="1"/>
      <c r="T248" s="1"/>
      <c r="U248" s="1"/>
      <c r="V248" s="1"/>
      <c r="W248" s="1"/>
      <c r="Z248" s="1"/>
    </row>
    <row r="249" spans="1:26" x14ac:dyDescent="0.3">
      <c r="A249" s="1" t="s">
        <v>116</v>
      </c>
      <c r="B249" s="1" t="s">
        <v>119</v>
      </c>
      <c r="C249" s="1" t="s">
        <v>44</v>
      </c>
      <c r="D249" s="1" t="s">
        <v>5</v>
      </c>
      <c r="E249" s="1" t="s">
        <v>45</v>
      </c>
      <c r="F249" s="1">
        <v>1724</v>
      </c>
      <c r="G249" s="1" t="s">
        <v>50</v>
      </c>
      <c r="H249" s="1" t="s">
        <v>122</v>
      </c>
      <c r="I249" s="1">
        <v>18000</v>
      </c>
      <c r="J249" s="2">
        <v>21240000</v>
      </c>
      <c r="L249" s="3"/>
      <c r="M249" s="3"/>
      <c r="N249" s="1">
        <v>5760</v>
      </c>
      <c r="O249" s="31">
        <f t="shared" si="3"/>
        <v>0.5423728813559322</v>
      </c>
      <c r="Q249" s="36"/>
      <c r="R249" s="1"/>
      <c r="T249" s="1"/>
      <c r="U249" s="1"/>
      <c r="V249" s="1"/>
      <c r="W249" s="1"/>
      <c r="Z249" s="1"/>
    </row>
    <row r="250" spans="1:26" x14ac:dyDescent="0.3">
      <c r="A250" s="1" t="s">
        <v>116</v>
      </c>
      <c r="B250" s="1" t="s">
        <v>119</v>
      </c>
      <c r="C250" s="1" t="s">
        <v>44</v>
      </c>
      <c r="D250" s="1" t="s">
        <v>5</v>
      </c>
      <c r="E250" s="1" t="s">
        <v>45</v>
      </c>
      <c r="F250" s="1">
        <v>1724</v>
      </c>
      <c r="G250" s="1" t="s">
        <v>50</v>
      </c>
      <c r="H250" s="1" t="s">
        <v>122</v>
      </c>
      <c r="I250" s="1">
        <v>12000</v>
      </c>
      <c r="J250" s="2">
        <v>14160000</v>
      </c>
      <c r="L250" s="3"/>
      <c r="M250" s="3"/>
      <c r="N250" s="1">
        <v>3840</v>
      </c>
      <c r="O250" s="31">
        <f t="shared" si="3"/>
        <v>0.5423728813559322</v>
      </c>
      <c r="Q250" s="36"/>
      <c r="R250" s="1"/>
      <c r="T250" s="1"/>
      <c r="U250" s="1"/>
      <c r="V250" s="1"/>
      <c r="W250" s="1"/>
      <c r="Z250" s="1"/>
    </row>
    <row r="251" spans="1:26" x14ac:dyDescent="0.3">
      <c r="A251" s="1" t="s">
        <v>116</v>
      </c>
      <c r="B251" s="1" t="s">
        <v>119</v>
      </c>
      <c r="C251" s="1" t="s">
        <v>44</v>
      </c>
      <c r="D251" s="1" t="s">
        <v>5</v>
      </c>
      <c r="E251" s="1" t="s">
        <v>45</v>
      </c>
      <c r="F251" s="1">
        <v>1724</v>
      </c>
      <c r="G251" s="1" t="s">
        <v>50</v>
      </c>
      <c r="H251" s="1" t="s">
        <v>122</v>
      </c>
      <c r="I251" s="1">
        <v>4500</v>
      </c>
      <c r="J251" s="2">
        <v>5310000</v>
      </c>
      <c r="L251" s="3"/>
      <c r="M251" s="3"/>
      <c r="N251" s="1">
        <v>1440</v>
      </c>
      <c r="O251" s="31">
        <f t="shared" si="3"/>
        <v>0.5423728813559322</v>
      </c>
      <c r="Q251" s="36"/>
      <c r="R251" s="1"/>
      <c r="T251" s="1"/>
      <c r="U251" s="1"/>
      <c r="V251" s="1"/>
      <c r="W251" s="1"/>
      <c r="Z251" s="1"/>
    </row>
    <row r="252" spans="1:26" x14ac:dyDescent="0.3">
      <c r="A252" s="1" t="s">
        <v>116</v>
      </c>
      <c r="B252" s="1" t="s">
        <v>119</v>
      </c>
      <c r="C252" s="1" t="s">
        <v>44</v>
      </c>
      <c r="D252" s="1" t="s">
        <v>5</v>
      </c>
      <c r="E252" s="1" t="s">
        <v>45</v>
      </c>
      <c r="F252" s="1">
        <v>1724</v>
      </c>
      <c r="G252" s="1" t="s">
        <v>50</v>
      </c>
      <c r="H252" s="1" t="s">
        <v>122</v>
      </c>
      <c r="I252" s="1">
        <v>10500</v>
      </c>
      <c r="J252" s="2">
        <v>12390000</v>
      </c>
      <c r="L252" s="3"/>
      <c r="M252" s="3"/>
      <c r="N252" s="1">
        <v>3360</v>
      </c>
      <c r="O252" s="31">
        <f t="shared" si="3"/>
        <v>0.5423728813559322</v>
      </c>
      <c r="Q252" s="36"/>
      <c r="R252" s="1"/>
      <c r="T252" s="1"/>
      <c r="U252" s="1"/>
      <c r="V252" s="1"/>
      <c r="W252" s="1"/>
      <c r="Z252" s="1"/>
    </row>
    <row r="253" spans="1:26" x14ac:dyDescent="0.3">
      <c r="A253" s="1" t="s">
        <v>116</v>
      </c>
      <c r="B253" s="1" t="s">
        <v>119</v>
      </c>
      <c r="C253" s="1" t="s">
        <v>44</v>
      </c>
      <c r="D253" s="1" t="s">
        <v>5</v>
      </c>
      <c r="E253" s="1" t="s">
        <v>45</v>
      </c>
      <c r="F253" s="1">
        <v>1724</v>
      </c>
      <c r="G253" s="1" t="s">
        <v>50</v>
      </c>
      <c r="H253" s="1" t="s">
        <v>122</v>
      </c>
      <c r="I253" s="1">
        <v>6000</v>
      </c>
      <c r="J253" s="2">
        <v>7080000</v>
      </c>
      <c r="L253" s="3"/>
      <c r="M253" s="3"/>
      <c r="N253" s="1">
        <v>1920</v>
      </c>
      <c r="O253" s="31">
        <f t="shared" si="3"/>
        <v>0.5423728813559322</v>
      </c>
      <c r="Q253" s="36"/>
      <c r="R253" s="1"/>
      <c r="T253" s="1"/>
      <c r="U253" s="1"/>
      <c r="V253" s="1"/>
      <c r="W253" s="1"/>
      <c r="Z253" s="1"/>
    </row>
    <row r="254" spans="1:26" x14ac:dyDescent="0.3">
      <c r="A254" s="1" t="s">
        <v>116</v>
      </c>
      <c r="B254" s="1" t="s">
        <v>119</v>
      </c>
      <c r="C254" s="1" t="s">
        <v>44</v>
      </c>
      <c r="D254" s="1" t="s">
        <v>5</v>
      </c>
      <c r="E254" s="1" t="s">
        <v>45</v>
      </c>
      <c r="F254" s="1">
        <v>1724</v>
      </c>
      <c r="G254" s="1" t="s">
        <v>50</v>
      </c>
      <c r="H254" s="1" t="s">
        <v>122</v>
      </c>
      <c r="I254" s="1">
        <v>18375</v>
      </c>
      <c r="J254" s="2">
        <v>21682500</v>
      </c>
      <c r="L254" s="3"/>
      <c r="M254" s="3"/>
      <c r="N254" s="1">
        <v>5880</v>
      </c>
      <c r="O254" s="31">
        <f t="shared" si="3"/>
        <v>0.5423728813559322</v>
      </c>
      <c r="Q254" s="36"/>
      <c r="R254" s="1"/>
      <c r="T254" s="1"/>
      <c r="U254" s="1"/>
      <c r="V254" s="1"/>
      <c r="W254" s="1"/>
      <c r="Z254" s="1"/>
    </row>
    <row r="255" spans="1:26" x14ac:dyDescent="0.3">
      <c r="A255" s="1" t="s">
        <v>116</v>
      </c>
      <c r="B255" s="1" t="s">
        <v>119</v>
      </c>
      <c r="C255" s="1" t="s">
        <v>44</v>
      </c>
      <c r="D255" s="1" t="s">
        <v>5</v>
      </c>
      <c r="E255" s="1" t="s">
        <v>45</v>
      </c>
      <c r="F255" s="1">
        <v>1724</v>
      </c>
      <c r="G255" s="1" t="s">
        <v>50</v>
      </c>
      <c r="H255" s="1" t="s">
        <v>122</v>
      </c>
      <c r="I255" s="1">
        <v>2250</v>
      </c>
      <c r="J255" s="2">
        <v>2655000</v>
      </c>
      <c r="L255" s="3"/>
      <c r="M255" s="3"/>
      <c r="N255" s="1">
        <v>1920</v>
      </c>
      <c r="O255" s="31">
        <f t="shared" si="3"/>
        <v>1.4463276836158192</v>
      </c>
      <c r="Q255" s="36"/>
      <c r="R255" s="1"/>
      <c r="T255" s="1"/>
      <c r="U255" s="1"/>
      <c r="V255" s="1"/>
      <c r="W255" s="1"/>
      <c r="Z255" s="1"/>
    </row>
    <row r="256" spans="1:26" x14ac:dyDescent="0.3">
      <c r="A256" s="1" t="s">
        <v>116</v>
      </c>
      <c r="B256" s="1" t="s">
        <v>119</v>
      </c>
      <c r="C256" s="1" t="s">
        <v>44</v>
      </c>
      <c r="D256" s="1" t="s">
        <v>5</v>
      </c>
      <c r="E256" s="1" t="s">
        <v>45</v>
      </c>
      <c r="F256" s="1">
        <v>1724</v>
      </c>
      <c r="G256" s="1" t="s">
        <v>50</v>
      </c>
      <c r="H256" s="1" t="s">
        <v>122</v>
      </c>
      <c r="I256" s="1">
        <v>9000</v>
      </c>
      <c r="J256" s="2">
        <v>10620000</v>
      </c>
      <c r="L256" s="3"/>
      <c r="M256" s="3"/>
      <c r="N256" s="1">
        <v>2880</v>
      </c>
      <c r="O256" s="31">
        <f t="shared" si="3"/>
        <v>0.5423728813559322</v>
      </c>
      <c r="Q256" s="36"/>
      <c r="R256" s="1"/>
      <c r="T256" s="1"/>
      <c r="U256" s="1"/>
      <c r="V256" s="1"/>
      <c r="W256" s="1"/>
      <c r="Z256" s="1"/>
    </row>
    <row r="257" spans="1:26" x14ac:dyDescent="0.3">
      <c r="A257" s="1" t="s">
        <v>116</v>
      </c>
      <c r="B257" s="1" t="s">
        <v>119</v>
      </c>
      <c r="C257" s="1" t="s">
        <v>44</v>
      </c>
      <c r="D257" s="1" t="s">
        <v>5</v>
      </c>
      <c r="E257" s="1" t="s">
        <v>45</v>
      </c>
      <c r="F257" s="1">
        <v>1724</v>
      </c>
      <c r="G257" s="1" t="s">
        <v>50</v>
      </c>
      <c r="H257" s="1" t="s">
        <v>122</v>
      </c>
      <c r="I257" s="1">
        <v>8250</v>
      </c>
      <c r="J257" s="2">
        <v>9735000</v>
      </c>
      <c r="L257" s="3"/>
      <c r="M257" s="3"/>
      <c r="N257" s="1">
        <v>2640</v>
      </c>
      <c r="O257" s="31">
        <f t="shared" si="3"/>
        <v>0.5423728813559322</v>
      </c>
      <c r="Q257" s="36"/>
      <c r="R257" s="1"/>
      <c r="T257" s="1"/>
      <c r="U257" s="1"/>
      <c r="V257" s="1"/>
      <c r="W257" s="1"/>
      <c r="Z257" s="1"/>
    </row>
    <row r="258" spans="1:26" x14ac:dyDescent="0.3">
      <c r="A258" s="1" t="s">
        <v>116</v>
      </c>
      <c r="B258" s="1" t="s">
        <v>119</v>
      </c>
      <c r="C258" s="1" t="s">
        <v>44</v>
      </c>
      <c r="D258" s="1" t="s">
        <v>5</v>
      </c>
      <c r="E258" s="1" t="s">
        <v>45</v>
      </c>
      <c r="F258" s="1">
        <v>1724</v>
      </c>
      <c r="G258" s="1" t="s">
        <v>50</v>
      </c>
      <c r="H258" s="1" t="s">
        <v>122</v>
      </c>
      <c r="I258" s="1">
        <v>10875</v>
      </c>
      <c r="J258" s="2">
        <v>12832500</v>
      </c>
      <c r="L258" s="3"/>
      <c r="M258" s="3"/>
      <c r="N258" s="1">
        <v>3480</v>
      </c>
      <c r="O258" s="31">
        <f t="shared" si="3"/>
        <v>0.5423728813559322</v>
      </c>
      <c r="Q258" s="36"/>
      <c r="R258" s="1"/>
      <c r="T258" s="1"/>
      <c r="U258" s="1"/>
      <c r="V258" s="1"/>
      <c r="W258" s="1"/>
      <c r="Z258" s="1"/>
    </row>
    <row r="259" spans="1:26" x14ac:dyDescent="0.3">
      <c r="A259" s="1" t="s">
        <v>116</v>
      </c>
      <c r="B259" s="1" t="s">
        <v>119</v>
      </c>
      <c r="C259" s="1" t="s">
        <v>44</v>
      </c>
      <c r="D259" s="1" t="s">
        <v>5</v>
      </c>
      <c r="E259" s="1" t="s">
        <v>45</v>
      </c>
      <c r="F259" s="1">
        <v>1724</v>
      </c>
      <c r="G259" s="1" t="s">
        <v>50</v>
      </c>
      <c r="H259" s="1" t="s">
        <v>122</v>
      </c>
      <c r="I259" s="1">
        <v>50970</v>
      </c>
      <c r="J259" s="2">
        <v>60144600</v>
      </c>
      <c r="L259" s="3"/>
      <c r="M259" s="3"/>
      <c r="N259" s="1">
        <v>16260</v>
      </c>
      <c r="O259" s="31">
        <f t="shared" ref="O259:O263" si="4">(N259/J259)*2000</f>
        <v>0.54069692042178352</v>
      </c>
      <c r="Q259" s="36"/>
      <c r="R259" s="1"/>
      <c r="T259" s="1"/>
      <c r="U259" s="1"/>
      <c r="V259" s="1"/>
      <c r="W259" s="1"/>
      <c r="Z259" s="1"/>
    </row>
    <row r="260" spans="1:26" x14ac:dyDescent="0.3">
      <c r="A260" s="1" t="s">
        <v>116</v>
      </c>
      <c r="B260" s="1" t="s">
        <v>119</v>
      </c>
      <c r="C260" s="1" t="s">
        <v>44</v>
      </c>
      <c r="D260" s="1" t="s">
        <v>5</v>
      </c>
      <c r="E260" s="1" t="s">
        <v>45</v>
      </c>
      <c r="F260" s="1">
        <v>1724</v>
      </c>
      <c r="G260" s="1" t="s">
        <v>50</v>
      </c>
      <c r="H260" s="1" t="s">
        <v>122</v>
      </c>
      <c r="I260" s="1">
        <v>1500</v>
      </c>
      <c r="J260" s="2">
        <v>1770000</v>
      </c>
      <c r="L260" s="3"/>
      <c r="M260" s="3"/>
      <c r="N260" s="1">
        <v>480</v>
      </c>
      <c r="O260" s="31">
        <f t="shared" si="4"/>
        <v>0.5423728813559322</v>
      </c>
      <c r="Q260" s="36"/>
      <c r="R260" s="1"/>
      <c r="T260" s="1"/>
      <c r="U260" s="1"/>
      <c r="V260" s="1"/>
      <c r="W260" s="1"/>
      <c r="Z260" s="1"/>
    </row>
    <row r="261" spans="1:26" x14ac:dyDescent="0.3">
      <c r="A261" s="1" t="s">
        <v>116</v>
      </c>
      <c r="B261" s="1" t="s">
        <v>119</v>
      </c>
      <c r="C261" s="1" t="s">
        <v>44</v>
      </c>
      <c r="D261" s="1" t="s">
        <v>5</v>
      </c>
      <c r="E261" s="1" t="s">
        <v>45</v>
      </c>
      <c r="F261" s="1">
        <v>1724</v>
      </c>
      <c r="G261" s="1" t="s">
        <v>50</v>
      </c>
      <c r="H261" s="1" t="s">
        <v>122</v>
      </c>
      <c r="I261" s="1">
        <v>1500</v>
      </c>
      <c r="J261" s="2">
        <v>1770000</v>
      </c>
      <c r="L261" s="3"/>
      <c r="M261" s="3"/>
      <c r="N261" s="1">
        <v>480</v>
      </c>
      <c r="O261" s="31">
        <f t="shared" si="4"/>
        <v>0.5423728813559322</v>
      </c>
      <c r="Q261" s="36"/>
      <c r="R261" s="1"/>
      <c r="T261" s="1"/>
      <c r="U261" s="1"/>
      <c r="V261" s="1"/>
      <c r="W261" s="1"/>
      <c r="Z261" s="1"/>
    </row>
    <row r="262" spans="1:26" x14ac:dyDescent="0.3">
      <c r="A262" s="39" t="s">
        <v>116</v>
      </c>
      <c r="B262" s="39" t="s">
        <v>119</v>
      </c>
      <c r="C262" s="39" t="s">
        <v>44</v>
      </c>
      <c r="D262" s="39" t="s">
        <v>5</v>
      </c>
      <c r="E262" s="39" t="s">
        <v>45</v>
      </c>
      <c r="F262" s="39">
        <v>1724</v>
      </c>
      <c r="G262" s="39" t="s">
        <v>50</v>
      </c>
      <c r="H262" s="39" t="s">
        <v>122</v>
      </c>
      <c r="I262" s="39">
        <v>22425</v>
      </c>
      <c r="J262" s="56">
        <v>26461500</v>
      </c>
      <c r="K262" s="39"/>
      <c r="L262" s="40"/>
      <c r="M262" s="40"/>
      <c r="N262" s="39">
        <v>60900</v>
      </c>
      <c r="O262" s="41">
        <f t="shared" si="4"/>
        <v>4.6029136670256792</v>
      </c>
      <c r="Q262" s="36"/>
      <c r="R262" s="1"/>
      <c r="T262" s="1"/>
      <c r="U262" s="1"/>
      <c r="V262" s="1"/>
      <c r="W262" s="1"/>
      <c r="Z262" s="1"/>
    </row>
    <row r="263" spans="1:26" x14ac:dyDescent="0.3">
      <c r="A263" s="1" t="s">
        <v>116</v>
      </c>
      <c r="B263" s="1" t="s">
        <v>119</v>
      </c>
      <c r="C263" s="1" t="s">
        <v>44</v>
      </c>
      <c r="D263" s="1" t="s">
        <v>5</v>
      </c>
      <c r="E263" s="1" t="s">
        <v>45</v>
      </c>
      <c r="F263" s="1">
        <v>1724</v>
      </c>
      <c r="G263" s="1" t="s">
        <v>50</v>
      </c>
      <c r="H263" s="1" t="s">
        <v>122</v>
      </c>
      <c r="I263" s="1">
        <v>59242.5</v>
      </c>
      <c r="J263" s="2">
        <v>69906150</v>
      </c>
      <c r="L263" s="3"/>
      <c r="M263" s="3"/>
      <c r="N263" s="1">
        <v>18955</v>
      </c>
      <c r="O263" s="31">
        <f t="shared" si="4"/>
        <v>0.54229849591201917</v>
      </c>
      <c r="Q263" s="36"/>
      <c r="R263" s="1"/>
      <c r="T263" s="1"/>
      <c r="U263" s="1"/>
      <c r="V263" s="1"/>
      <c r="W263" s="1"/>
      <c r="Z263" s="1"/>
    </row>
    <row r="264" spans="1:26" x14ac:dyDescent="0.3">
      <c r="R264" s="1"/>
      <c r="S264" s="3"/>
      <c r="W264" s="1"/>
      <c r="Y264" s="4"/>
      <c r="Z264" s="1"/>
    </row>
    <row r="265" spans="1:26" x14ac:dyDescent="0.3">
      <c r="R265" s="1"/>
      <c r="S265" s="3"/>
      <c r="W265" s="1"/>
      <c r="Y265" s="4"/>
      <c r="Z265" s="1"/>
    </row>
    <row r="266" spans="1:26" x14ac:dyDescent="0.3">
      <c r="R266" s="1"/>
      <c r="S266" s="3"/>
      <c r="W266" s="1"/>
      <c r="Y266" s="4"/>
      <c r="Z266" s="1"/>
    </row>
    <row r="267" spans="1:26" x14ac:dyDescent="0.3">
      <c r="R267" s="1"/>
      <c r="S267" s="3"/>
      <c r="W267" s="1"/>
      <c r="Y267" s="4"/>
      <c r="Z267" s="1"/>
    </row>
    <row r="268" spans="1:26" x14ac:dyDescent="0.3">
      <c r="R268" s="1"/>
      <c r="S268" s="3"/>
      <c r="W268" s="1"/>
      <c r="Y268" s="4"/>
      <c r="Z268" s="1"/>
    </row>
    <row r="269" spans="1:26" x14ac:dyDescent="0.3">
      <c r="R269" s="1"/>
      <c r="S269" s="3"/>
      <c r="W269" s="1"/>
      <c r="Y269" s="4"/>
      <c r="Z269" s="1"/>
    </row>
    <row r="270" spans="1:26" x14ac:dyDescent="0.3">
      <c r="R270" s="1"/>
      <c r="S270" s="3"/>
      <c r="W270" s="1"/>
      <c r="Y270" s="4"/>
      <c r="Z270" s="1"/>
    </row>
  </sheetData>
  <sortState ref="A2:Y279">
    <sortCondition ref="F2:F279"/>
  </sortState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opLeftCell="G1" workbookViewId="0">
      <selection activeCell="G1" sqref="A1:XFD1048576"/>
    </sheetView>
  </sheetViews>
  <sheetFormatPr defaultColWidth="8.88671875" defaultRowHeight="14.4" x14ac:dyDescent="0.3"/>
  <cols>
    <col min="1" max="1" width="19.44140625" style="27" bestFit="1" customWidth="1"/>
    <col min="2" max="2" width="14.33203125" style="27" customWidth="1"/>
    <col min="3" max="3" width="16.88671875" style="27" customWidth="1"/>
    <col min="4" max="4" width="17.5546875" style="27" customWidth="1"/>
    <col min="5" max="5" width="8.5546875" style="27" customWidth="1"/>
    <col min="6" max="6" width="13.6640625" style="27" customWidth="1"/>
    <col min="7" max="7" width="12" style="27" customWidth="1"/>
    <col min="8" max="8" width="15.6640625" style="27" customWidth="1"/>
    <col min="9" max="9" width="13.88671875" style="27" customWidth="1"/>
    <col min="10" max="10" width="21.44140625" style="27" bestFit="1" customWidth="1"/>
    <col min="11" max="12" width="20.5546875" style="27" customWidth="1"/>
    <col min="13" max="13" width="28.109375" style="28" customWidth="1"/>
    <col min="14" max="14" width="12.44140625" style="104" bestFit="1" customWidth="1"/>
    <col min="15" max="15" width="10.33203125" style="27" bestFit="1" customWidth="1"/>
    <col min="16" max="17" width="8.88671875" style="27"/>
    <col min="18" max="18" width="7.88671875" style="27" bestFit="1" customWidth="1"/>
    <col min="19" max="16384" width="8.88671875" style="27"/>
  </cols>
  <sheetData>
    <row r="1" spans="1:16" s="87" customFormat="1" x14ac:dyDescent="0.3">
      <c r="A1" s="84" t="s">
        <v>509</v>
      </c>
      <c r="B1" s="85" t="s">
        <v>39</v>
      </c>
      <c r="C1" s="84" t="s">
        <v>110</v>
      </c>
      <c r="D1" s="84" t="s">
        <v>114</v>
      </c>
      <c r="E1" s="84" t="s">
        <v>40</v>
      </c>
      <c r="F1" s="84" t="s">
        <v>113</v>
      </c>
      <c r="G1" s="84" t="s">
        <v>0</v>
      </c>
      <c r="H1" s="84" t="s">
        <v>43</v>
      </c>
      <c r="I1" s="84" t="s">
        <v>93</v>
      </c>
      <c r="J1" s="84" t="s">
        <v>510</v>
      </c>
      <c r="K1" s="84" t="s">
        <v>511</v>
      </c>
      <c r="L1" s="84" t="s">
        <v>512</v>
      </c>
      <c r="M1" s="84" t="s">
        <v>513</v>
      </c>
      <c r="N1" s="86" t="s">
        <v>514</v>
      </c>
      <c r="O1" s="84" t="s">
        <v>515</v>
      </c>
    </row>
    <row r="2" spans="1:16" ht="28.8" x14ac:dyDescent="0.3">
      <c r="A2" s="88" t="s">
        <v>379</v>
      </c>
      <c r="B2" s="88" t="s">
        <v>118</v>
      </c>
      <c r="C2" s="89" t="s">
        <v>52</v>
      </c>
      <c r="D2" s="90" t="s">
        <v>124</v>
      </c>
      <c r="E2" s="89">
        <v>1742</v>
      </c>
      <c r="F2" s="26" t="s">
        <v>65</v>
      </c>
      <c r="G2" s="89" t="s">
        <v>516</v>
      </c>
      <c r="H2" s="91">
        <v>150</v>
      </c>
      <c r="I2" s="88">
        <f t="shared" ref="I2:I33" si="0">SUM(H2*199800)</f>
        <v>29970000</v>
      </c>
      <c r="J2" s="89" t="s">
        <v>517</v>
      </c>
      <c r="K2" s="88">
        <v>157</v>
      </c>
      <c r="L2" s="88">
        <f t="shared" ref="L2:L15" si="1">SUM(K2*6)</f>
        <v>942</v>
      </c>
      <c r="M2" s="88">
        <f t="shared" ref="M2:M33" si="2">SUM(L2/10.69)</f>
        <v>88.11973807296539</v>
      </c>
      <c r="N2" s="92">
        <f t="shared" ref="N2:N33" si="3">SUM(M2*240)</f>
        <v>21148.737137511693</v>
      </c>
      <c r="O2" s="88">
        <f t="shared" ref="O2:O33" si="4">SUM(N2/I2)*2000</f>
        <v>1.4113271363037501</v>
      </c>
    </row>
    <row r="3" spans="1:16" ht="28.8" x14ac:dyDescent="0.3">
      <c r="A3" s="88" t="s">
        <v>379</v>
      </c>
      <c r="B3" s="88" t="s">
        <v>118</v>
      </c>
      <c r="C3" s="93" t="s">
        <v>52</v>
      </c>
      <c r="D3" s="90" t="s">
        <v>124</v>
      </c>
      <c r="E3" s="93">
        <v>1743</v>
      </c>
      <c r="F3" s="26" t="s">
        <v>65</v>
      </c>
      <c r="G3" s="88" t="s">
        <v>516</v>
      </c>
      <c r="H3" s="88">
        <v>130</v>
      </c>
      <c r="I3" s="88">
        <f t="shared" si="0"/>
        <v>25974000</v>
      </c>
      <c r="J3" s="89" t="s">
        <v>517</v>
      </c>
      <c r="K3" s="88">
        <v>73</v>
      </c>
      <c r="L3" s="88">
        <f t="shared" si="1"/>
        <v>438</v>
      </c>
      <c r="M3" s="88">
        <f t="shared" si="2"/>
        <v>40.97287184284378</v>
      </c>
      <c r="N3" s="92">
        <f t="shared" si="3"/>
        <v>9833.4892422825069</v>
      </c>
      <c r="O3" s="88">
        <f t="shared" si="4"/>
        <v>0.75717942883518186</v>
      </c>
    </row>
    <row r="4" spans="1:16" ht="28.8" x14ac:dyDescent="0.3">
      <c r="A4" s="88" t="s">
        <v>379</v>
      </c>
      <c r="B4" s="88" t="s">
        <v>118</v>
      </c>
      <c r="C4" s="93" t="s">
        <v>503</v>
      </c>
      <c r="D4" s="90" t="s">
        <v>124</v>
      </c>
      <c r="E4" s="93">
        <v>1752</v>
      </c>
      <c r="F4" s="26" t="s">
        <v>65</v>
      </c>
      <c r="G4" s="88" t="s">
        <v>516</v>
      </c>
      <c r="H4" s="88">
        <v>180</v>
      </c>
      <c r="I4" s="88">
        <f t="shared" si="0"/>
        <v>35964000</v>
      </c>
      <c r="J4" s="89" t="s">
        <v>517</v>
      </c>
      <c r="K4" s="88">
        <v>135</v>
      </c>
      <c r="L4" s="88">
        <f t="shared" si="1"/>
        <v>810</v>
      </c>
      <c r="M4" s="88">
        <f t="shared" si="2"/>
        <v>75.77174929840973</v>
      </c>
      <c r="N4" s="92">
        <f t="shared" si="3"/>
        <v>18185.219831618335</v>
      </c>
      <c r="O4" s="88">
        <f t="shared" si="4"/>
        <v>1.0113012919374005</v>
      </c>
    </row>
    <row r="5" spans="1:16" ht="28.8" x14ac:dyDescent="0.3">
      <c r="A5" s="88" t="s">
        <v>379</v>
      </c>
      <c r="B5" s="88" t="s">
        <v>118</v>
      </c>
      <c r="C5" s="89" t="s">
        <v>15</v>
      </c>
      <c r="D5" s="90" t="s">
        <v>124</v>
      </c>
      <c r="E5" s="89">
        <v>1753</v>
      </c>
      <c r="F5" s="26" t="s">
        <v>65</v>
      </c>
      <c r="G5" s="89" t="s">
        <v>516</v>
      </c>
      <c r="H5" s="88">
        <v>200</v>
      </c>
      <c r="I5" s="88">
        <f t="shared" si="0"/>
        <v>39960000</v>
      </c>
      <c r="J5" s="89" t="s">
        <v>517</v>
      </c>
      <c r="K5" s="88">
        <v>153</v>
      </c>
      <c r="L5" s="88">
        <f t="shared" si="1"/>
        <v>918</v>
      </c>
      <c r="M5" s="88">
        <f t="shared" si="2"/>
        <v>85.874649204864369</v>
      </c>
      <c r="N5" s="92">
        <f t="shared" si="3"/>
        <v>20609.915809167447</v>
      </c>
      <c r="O5" s="88">
        <f t="shared" si="4"/>
        <v>1.0315273177761484</v>
      </c>
    </row>
    <row r="6" spans="1:16" ht="28.8" x14ac:dyDescent="0.3">
      <c r="A6" s="88" t="s">
        <v>379</v>
      </c>
      <c r="B6" s="88" t="s">
        <v>118</v>
      </c>
      <c r="C6" s="89" t="s">
        <v>11</v>
      </c>
      <c r="D6" s="90" t="s">
        <v>124</v>
      </c>
      <c r="E6" s="89">
        <v>1754</v>
      </c>
      <c r="F6" s="26" t="s">
        <v>65</v>
      </c>
      <c r="G6" s="89" t="s">
        <v>516</v>
      </c>
      <c r="H6" s="91">
        <v>180</v>
      </c>
      <c r="I6" s="88">
        <f t="shared" si="0"/>
        <v>35964000</v>
      </c>
      <c r="J6" s="89" t="s">
        <v>517</v>
      </c>
      <c r="K6" s="88">
        <v>130</v>
      </c>
      <c r="L6" s="88">
        <f t="shared" si="1"/>
        <v>780</v>
      </c>
      <c r="M6" s="88">
        <f t="shared" si="2"/>
        <v>72.965388213283447</v>
      </c>
      <c r="N6" s="92">
        <f t="shared" si="3"/>
        <v>17511.693171188028</v>
      </c>
      <c r="O6" s="88">
        <f t="shared" si="4"/>
        <v>0.97384568853231168</v>
      </c>
    </row>
    <row r="7" spans="1:16" ht="28.8" x14ac:dyDescent="0.3">
      <c r="A7" s="88" t="s">
        <v>379</v>
      </c>
      <c r="B7" s="88" t="s">
        <v>118</v>
      </c>
      <c r="C7" s="89" t="s">
        <v>15</v>
      </c>
      <c r="D7" s="90" t="s">
        <v>124</v>
      </c>
      <c r="E7" s="89">
        <v>1755</v>
      </c>
      <c r="F7" s="26" t="s">
        <v>65</v>
      </c>
      <c r="G7" s="89" t="s">
        <v>516</v>
      </c>
      <c r="H7" s="88">
        <v>190</v>
      </c>
      <c r="I7" s="88">
        <f t="shared" si="0"/>
        <v>37962000</v>
      </c>
      <c r="J7" s="89" t="s">
        <v>517</v>
      </c>
      <c r="K7" s="88">
        <v>147</v>
      </c>
      <c r="L7" s="88">
        <f t="shared" si="1"/>
        <v>882</v>
      </c>
      <c r="M7" s="88">
        <f t="shared" si="2"/>
        <v>82.507015902712823</v>
      </c>
      <c r="N7" s="92">
        <f t="shared" si="3"/>
        <v>19801.683816651079</v>
      </c>
      <c r="O7" s="88">
        <f t="shared" si="4"/>
        <v>1.0432371222091081</v>
      </c>
    </row>
    <row r="8" spans="1:16" x14ac:dyDescent="0.3">
      <c r="A8" s="88" t="s">
        <v>379</v>
      </c>
      <c r="B8" s="88" t="s">
        <v>118</v>
      </c>
      <c r="C8" s="89" t="s">
        <v>1</v>
      </c>
      <c r="D8" s="90" t="s">
        <v>124</v>
      </c>
      <c r="E8" s="89">
        <v>1757</v>
      </c>
      <c r="F8" s="26" t="s">
        <v>65</v>
      </c>
      <c r="G8" s="89" t="s">
        <v>516</v>
      </c>
      <c r="H8" s="88">
        <v>200</v>
      </c>
      <c r="I8" s="88">
        <f t="shared" si="0"/>
        <v>39960000</v>
      </c>
      <c r="J8" s="89" t="s">
        <v>517</v>
      </c>
      <c r="K8" s="88">
        <v>140</v>
      </c>
      <c r="L8" s="88">
        <f t="shared" si="1"/>
        <v>840</v>
      </c>
      <c r="M8" s="88">
        <f t="shared" si="2"/>
        <v>78.578110383536014</v>
      </c>
      <c r="N8" s="92">
        <f t="shared" si="3"/>
        <v>18858.746492048642</v>
      </c>
      <c r="O8" s="88">
        <f t="shared" si="4"/>
        <v>0.94388120580824031</v>
      </c>
    </row>
    <row r="9" spans="1:16" x14ac:dyDescent="0.3">
      <c r="A9" s="88" t="s">
        <v>379</v>
      </c>
      <c r="B9" s="88" t="s">
        <v>118</v>
      </c>
      <c r="C9" s="89" t="s">
        <v>53</v>
      </c>
      <c r="D9" s="90" t="s">
        <v>124</v>
      </c>
      <c r="E9" s="89">
        <v>1757</v>
      </c>
      <c r="F9" s="26" t="s">
        <v>65</v>
      </c>
      <c r="G9" s="89" t="s">
        <v>516</v>
      </c>
      <c r="H9" s="91">
        <v>200</v>
      </c>
      <c r="I9" s="88">
        <f t="shared" si="0"/>
        <v>39960000</v>
      </c>
      <c r="J9" s="89" t="s">
        <v>517</v>
      </c>
      <c r="K9" s="88">
        <v>140</v>
      </c>
      <c r="L9" s="88">
        <f t="shared" si="1"/>
        <v>840</v>
      </c>
      <c r="M9" s="88">
        <f t="shared" si="2"/>
        <v>78.578110383536014</v>
      </c>
      <c r="N9" s="92">
        <f t="shared" si="3"/>
        <v>18858.746492048642</v>
      </c>
      <c r="O9" s="88">
        <f t="shared" si="4"/>
        <v>0.94388120580824031</v>
      </c>
    </row>
    <row r="10" spans="1:16" ht="28.8" x14ac:dyDescent="0.3">
      <c r="A10" s="88" t="s">
        <v>379</v>
      </c>
      <c r="B10" s="88" t="s">
        <v>118</v>
      </c>
      <c r="C10" s="89" t="s">
        <v>54</v>
      </c>
      <c r="D10" s="90" t="s">
        <v>124</v>
      </c>
      <c r="E10" s="89">
        <v>1757</v>
      </c>
      <c r="F10" s="26" t="s">
        <v>65</v>
      </c>
      <c r="G10" s="89" t="s">
        <v>516</v>
      </c>
      <c r="H10" s="88">
        <v>200</v>
      </c>
      <c r="I10" s="88">
        <f t="shared" si="0"/>
        <v>39960000</v>
      </c>
      <c r="J10" s="89" t="s">
        <v>517</v>
      </c>
      <c r="K10" s="88">
        <v>150</v>
      </c>
      <c r="L10" s="88">
        <f t="shared" si="1"/>
        <v>900</v>
      </c>
      <c r="M10" s="88">
        <f t="shared" si="2"/>
        <v>84.190832553788596</v>
      </c>
      <c r="N10" s="92">
        <f t="shared" si="3"/>
        <v>20205.799812909263</v>
      </c>
      <c r="O10" s="88">
        <f t="shared" si="4"/>
        <v>1.0113012919374005</v>
      </c>
    </row>
    <row r="11" spans="1:16" ht="28.8" x14ac:dyDescent="0.3">
      <c r="A11" s="88" t="s">
        <v>379</v>
      </c>
      <c r="B11" s="88" t="s">
        <v>118</v>
      </c>
      <c r="C11" s="93" t="s">
        <v>54</v>
      </c>
      <c r="D11" s="90" t="s">
        <v>124</v>
      </c>
      <c r="E11" s="93">
        <v>1763</v>
      </c>
      <c r="F11" s="26" t="s">
        <v>65</v>
      </c>
      <c r="G11" s="89" t="s">
        <v>516</v>
      </c>
      <c r="H11" s="88">
        <v>250</v>
      </c>
      <c r="I11" s="88">
        <f t="shared" si="0"/>
        <v>49950000</v>
      </c>
      <c r="J11" s="89" t="s">
        <v>517</v>
      </c>
      <c r="K11" s="88">
        <v>220</v>
      </c>
      <c r="L11" s="88">
        <f t="shared" si="1"/>
        <v>1320</v>
      </c>
      <c r="M11" s="88">
        <f t="shared" si="2"/>
        <v>123.4798877455566</v>
      </c>
      <c r="N11" s="92">
        <f t="shared" si="3"/>
        <v>29635.173058933582</v>
      </c>
      <c r="O11" s="88">
        <f t="shared" si="4"/>
        <v>1.1865935158732164</v>
      </c>
    </row>
    <row r="12" spans="1:16" ht="28.8" x14ac:dyDescent="0.3">
      <c r="A12" s="88" t="s">
        <v>379</v>
      </c>
      <c r="B12" s="88" t="s">
        <v>118</v>
      </c>
      <c r="C12" s="89" t="s">
        <v>11</v>
      </c>
      <c r="D12" s="90" t="s">
        <v>124</v>
      </c>
      <c r="E12" s="89">
        <v>1765</v>
      </c>
      <c r="F12" s="26" t="s">
        <v>65</v>
      </c>
      <c r="G12" s="89" t="s">
        <v>516</v>
      </c>
      <c r="H12" s="91">
        <v>124</v>
      </c>
      <c r="I12" s="88">
        <f t="shared" si="0"/>
        <v>24775200</v>
      </c>
      <c r="J12" s="89" t="s">
        <v>517</v>
      </c>
      <c r="K12" s="88">
        <v>111</v>
      </c>
      <c r="L12" s="88">
        <f t="shared" si="1"/>
        <v>666</v>
      </c>
      <c r="M12" s="88">
        <f t="shared" si="2"/>
        <v>62.30121608980356</v>
      </c>
      <c r="N12" s="92">
        <f t="shared" si="3"/>
        <v>14952.291861552854</v>
      </c>
      <c r="O12" s="88">
        <f t="shared" si="4"/>
        <v>1.2070370258607683</v>
      </c>
    </row>
    <row r="13" spans="1:16" x14ac:dyDescent="0.3">
      <c r="A13" s="88" t="s">
        <v>379</v>
      </c>
      <c r="B13" s="88" t="s">
        <v>118</v>
      </c>
      <c r="C13" s="89" t="s">
        <v>55</v>
      </c>
      <c r="D13" s="90" t="s">
        <v>124</v>
      </c>
      <c r="E13" s="89">
        <v>1767</v>
      </c>
      <c r="F13" s="26" t="s">
        <v>65</v>
      </c>
      <c r="G13" s="89" t="s">
        <v>516</v>
      </c>
      <c r="H13" s="91">
        <v>216</v>
      </c>
      <c r="I13" s="88">
        <f t="shared" si="0"/>
        <v>43156800</v>
      </c>
      <c r="J13" s="89" t="s">
        <v>517</v>
      </c>
      <c r="K13" s="88">
        <v>203</v>
      </c>
      <c r="L13" s="88">
        <f t="shared" si="1"/>
        <v>1218</v>
      </c>
      <c r="M13" s="88">
        <f t="shared" si="2"/>
        <v>113.93826005612723</v>
      </c>
      <c r="N13" s="92">
        <f t="shared" si="3"/>
        <v>27345.182413470535</v>
      </c>
      <c r="O13" s="88">
        <f t="shared" si="4"/>
        <v>1.2672479152055078</v>
      </c>
    </row>
    <row r="14" spans="1:16" ht="28.8" x14ac:dyDescent="0.3">
      <c r="A14" s="88" t="s">
        <v>379</v>
      </c>
      <c r="B14" s="88" t="s">
        <v>118</v>
      </c>
      <c r="C14" s="89" t="s">
        <v>54</v>
      </c>
      <c r="D14" s="90" t="s">
        <v>124</v>
      </c>
      <c r="E14" s="89">
        <v>1767</v>
      </c>
      <c r="F14" s="26" t="s">
        <v>65</v>
      </c>
      <c r="G14" s="89" t="s">
        <v>516</v>
      </c>
      <c r="H14" s="88">
        <v>216</v>
      </c>
      <c r="I14" s="88">
        <f t="shared" si="0"/>
        <v>43156800</v>
      </c>
      <c r="J14" s="89" t="s">
        <v>517</v>
      </c>
      <c r="K14" s="88">
        <v>210</v>
      </c>
      <c r="L14" s="88">
        <f t="shared" si="1"/>
        <v>1260</v>
      </c>
      <c r="M14" s="88">
        <f t="shared" si="2"/>
        <v>117.86716557530403</v>
      </c>
      <c r="N14" s="92">
        <f t="shared" si="3"/>
        <v>28288.119738072968</v>
      </c>
      <c r="O14" s="88">
        <f t="shared" si="4"/>
        <v>1.3109461191781118</v>
      </c>
    </row>
    <row r="15" spans="1:16" ht="15" thickBot="1" x14ac:dyDescent="0.35">
      <c r="A15" s="94" t="s">
        <v>379</v>
      </c>
      <c r="B15" s="94" t="s">
        <v>118</v>
      </c>
      <c r="C15" s="95" t="s">
        <v>56</v>
      </c>
      <c r="D15" s="96" t="s">
        <v>124</v>
      </c>
      <c r="E15" s="95">
        <v>1769</v>
      </c>
      <c r="F15" s="30" t="s">
        <v>65</v>
      </c>
      <c r="G15" s="95" t="s">
        <v>516</v>
      </c>
      <c r="H15" s="97">
        <v>112</v>
      </c>
      <c r="I15" s="94">
        <f t="shared" si="0"/>
        <v>22377600</v>
      </c>
      <c r="J15" s="95" t="s">
        <v>517</v>
      </c>
      <c r="K15" s="94">
        <v>117</v>
      </c>
      <c r="L15" s="94">
        <f t="shared" si="1"/>
        <v>702</v>
      </c>
      <c r="M15" s="94">
        <f t="shared" si="2"/>
        <v>65.668849391955106</v>
      </c>
      <c r="N15" s="98">
        <f t="shared" si="3"/>
        <v>15760.523854069226</v>
      </c>
      <c r="O15" s="94">
        <f t="shared" si="4"/>
        <v>1.408598228055665</v>
      </c>
      <c r="P15" s="27">
        <f>AVERAGE(O2:O15)</f>
        <v>1.1077074638086464</v>
      </c>
    </row>
    <row r="16" spans="1:16" x14ac:dyDescent="0.3">
      <c r="A16" s="99" t="s">
        <v>379</v>
      </c>
      <c r="B16" s="99" t="s">
        <v>118</v>
      </c>
      <c r="C16" s="99" t="s">
        <v>518</v>
      </c>
      <c r="D16" s="100" t="s">
        <v>124</v>
      </c>
      <c r="E16" s="99">
        <v>1772</v>
      </c>
      <c r="F16" s="29" t="s">
        <v>65</v>
      </c>
      <c r="G16" s="101" t="s">
        <v>516</v>
      </c>
      <c r="H16" s="99">
        <v>246</v>
      </c>
      <c r="I16" s="99">
        <f t="shared" si="0"/>
        <v>49150800</v>
      </c>
      <c r="J16" s="99" t="s">
        <v>519</v>
      </c>
      <c r="K16" s="99">
        <v>2091</v>
      </c>
      <c r="L16" s="99">
        <v>2091</v>
      </c>
      <c r="M16" s="99">
        <f t="shared" si="2"/>
        <v>195.60336763330216</v>
      </c>
      <c r="N16" s="102">
        <f t="shared" si="3"/>
        <v>46944.808231992516</v>
      </c>
      <c r="O16" s="99">
        <f t="shared" si="4"/>
        <v>1.9102357736595341</v>
      </c>
    </row>
    <row r="17" spans="1:16" x14ac:dyDescent="0.3">
      <c r="A17" s="88" t="s">
        <v>379</v>
      </c>
      <c r="B17" s="88" t="s">
        <v>118</v>
      </c>
      <c r="C17" s="88" t="s">
        <v>518</v>
      </c>
      <c r="D17" s="90" t="s">
        <v>124</v>
      </c>
      <c r="E17" s="88">
        <v>1774</v>
      </c>
      <c r="F17" s="26" t="s">
        <v>65</v>
      </c>
      <c r="G17" s="89" t="s">
        <v>516</v>
      </c>
      <c r="H17" s="88">
        <v>246</v>
      </c>
      <c r="I17" s="88">
        <f t="shared" si="0"/>
        <v>49150800</v>
      </c>
      <c r="J17" s="88" t="s">
        <v>519</v>
      </c>
      <c r="K17" s="88">
        <v>1820</v>
      </c>
      <c r="L17" s="88">
        <v>1820</v>
      </c>
      <c r="M17" s="88">
        <f t="shared" si="2"/>
        <v>170.25257249766136</v>
      </c>
      <c r="N17" s="92">
        <f t="shared" si="3"/>
        <v>40860.617399438728</v>
      </c>
      <c r="O17" s="88">
        <f t="shared" si="4"/>
        <v>1.6626633706649221</v>
      </c>
    </row>
    <row r="18" spans="1:16" x14ac:dyDescent="0.3">
      <c r="A18" s="88" t="s">
        <v>379</v>
      </c>
      <c r="B18" s="88" t="s">
        <v>118</v>
      </c>
      <c r="C18" s="89" t="s">
        <v>56</v>
      </c>
      <c r="D18" s="90" t="s">
        <v>124</v>
      </c>
      <c r="E18" s="89">
        <v>1774</v>
      </c>
      <c r="F18" s="26" t="s">
        <v>65</v>
      </c>
      <c r="G18" s="89" t="s">
        <v>516</v>
      </c>
      <c r="H18" s="91">
        <v>124</v>
      </c>
      <c r="I18" s="88">
        <f t="shared" si="0"/>
        <v>24775200</v>
      </c>
      <c r="J18" s="88" t="s">
        <v>519</v>
      </c>
      <c r="K18" s="88">
        <v>837</v>
      </c>
      <c r="L18" s="88">
        <v>837</v>
      </c>
      <c r="M18" s="88">
        <f t="shared" si="2"/>
        <v>78.29747427502339</v>
      </c>
      <c r="N18" s="92">
        <f t="shared" si="3"/>
        <v>18791.393826005613</v>
      </c>
      <c r="O18" s="88">
        <f t="shared" si="4"/>
        <v>1.5169519379061007</v>
      </c>
    </row>
    <row r="19" spans="1:16" x14ac:dyDescent="0.3">
      <c r="A19" s="88" t="s">
        <v>379</v>
      </c>
      <c r="B19" s="88" t="s">
        <v>118</v>
      </c>
      <c r="C19" s="89" t="s">
        <v>60</v>
      </c>
      <c r="D19" s="90" t="s">
        <v>124</v>
      </c>
      <c r="E19" s="89">
        <v>1774</v>
      </c>
      <c r="F19" s="26" t="s">
        <v>65</v>
      </c>
      <c r="G19" s="89" t="s">
        <v>516</v>
      </c>
      <c r="H19" s="88">
        <v>130</v>
      </c>
      <c r="I19" s="88">
        <f t="shared" si="0"/>
        <v>25974000</v>
      </c>
      <c r="J19" s="88" t="s">
        <v>519</v>
      </c>
      <c r="K19" s="88">
        <v>915</v>
      </c>
      <c r="L19" s="88">
        <v>915</v>
      </c>
      <c r="M19" s="88">
        <f t="shared" si="2"/>
        <v>85.59401309635173</v>
      </c>
      <c r="N19" s="92">
        <f t="shared" si="3"/>
        <v>20542.563143124415</v>
      </c>
      <c r="O19" s="88">
        <f t="shared" si="4"/>
        <v>1.5817789437995238</v>
      </c>
    </row>
    <row r="20" spans="1:16" x14ac:dyDescent="0.3">
      <c r="A20" s="88" t="s">
        <v>379</v>
      </c>
      <c r="B20" s="88" t="s">
        <v>118</v>
      </c>
      <c r="C20" s="89" t="s">
        <v>58</v>
      </c>
      <c r="D20" s="90" t="s">
        <v>124</v>
      </c>
      <c r="E20" s="89">
        <v>1775</v>
      </c>
      <c r="F20" s="26" t="s">
        <v>65</v>
      </c>
      <c r="G20" s="89" t="s">
        <v>516</v>
      </c>
      <c r="H20" s="91">
        <v>150</v>
      </c>
      <c r="I20" s="88">
        <f t="shared" si="0"/>
        <v>29970000</v>
      </c>
      <c r="J20" s="88" t="s">
        <v>519</v>
      </c>
      <c r="K20" s="88">
        <v>1027</v>
      </c>
      <c r="L20" s="88">
        <v>1027</v>
      </c>
      <c r="M20" s="88">
        <f t="shared" si="2"/>
        <v>96.071094480823206</v>
      </c>
      <c r="N20" s="92">
        <f t="shared" si="3"/>
        <v>23057.06267539757</v>
      </c>
      <c r="O20" s="88">
        <f t="shared" si="4"/>
        <v>1.5386761878810524</v>
      </c>
    </row>
    <row r="21" spans="1:16" x14ac:dyDescent="0.3">
      <c r="A21" s="88" t="s">
        <v>379</v>
      </c>
      <c r="B21" s="88" t="s">
        <v>118</v>
      </c>
      <c r="C21" s="89" t="s">
        <v>59</v>
      </c>
      <c r="D21" s="90" t="s">
        <v>124</v>
      </c>
      <c r="E21" s="89">
        <v>1775</v>
      </c>
      <c r="F21" s="26" t="s">
        <v>65</v>
      </c>
      <c r="G21" s="89" t="s">
        <v>516</v>
      </c>
      <c r="H21" s="88">
        <v>216</v>
      </c>
      <c r="I21" s="88">
        <f t="shared" si="0"/>
        <v>43156800</v>
      </c>
      <c r="J21" s="88" t="s">
        <v>519</v>
      </c>
      <c r="K21" s="88">
        <v>1522</v>
      </c>
      <c r="L21" s="88">
        <v>1522</v>
      </c>
      <c r="M21" s="88">
        <f t="shared" si="2"/>
        <v>142.37605238540692</v>
      </c>
      <c r="N21" s="92">
        <f t="shared" si="3"/>
        <v>34170.252572497659</v>
      </c>
      <c r="O21" s="88">
        <f t="shared" si="4"/>
        <v>1.5835396772929251</v>
      </c>
    </row>
    <row r="22" spans="1:16" ht="28.8" x14ac:dyDescent="0.3">
      <c r="A22" s="88" t="s">
        <v>379</v>
      </c>
      <c r="B22" s="88" t="s">
        <v>118</v>
      </c>
      <c r="C22" s="89" t="s">
        <v>57</v>
      </c>
      <c r="D22" s="90" t="s">
        <v>124</v>
      </c>
      <c r="E22" s="89">
        <v>1775</v>
      </c>
      <c r="F22" s="26" t="s">
        <v>65</v>
      </c>
      <c r="G22" s="89" t="s">
        <v>516</v>
      </c>
      <c r="H22" s="88">
        <v>216</v>
      </c>
      <c r="I22" s="88">
        <f t="shared" si="0"/>
        <v>43156800</v>
      </c>
      <c r="J22" s="88" t="s">
        <v>519</v>
      </c>
      <c r="K22" s="88">
        <v>1447</v>
      </c>
      <c r="L22" s="88">
        <v>1447</v>
      </c>
      <c r="M22" s="88">
        <f t="shared" si="2"/>
        <v>135.36014967259121</v>
      </c>
      <c r="N22" s="92">
        <f t="shared" si="3"/>
        <v>32486.435921421889</v>
      </c>
      <c r="O22" s="88">
        <f t="shared" si="4"/>
        <v>1.5055071701989902</v>
      </c>
    </row>
    <row r="23" spans="1:16" x14ac:dyDescent="0.3">
      <c r="A23" s="88" t="s">
        <v>379</v>
      </c>
      <c r="B23" s="88" t="s">
        <v>118</v>
      </c>
      <c r="C23" s="88" t="s">
        <v>518</v>
      </c>
      <c r="D23" s="90" t="s">
        <v>124</v>
      </c>
      <c r="E23" s="88">
        <v>1777</v>
      </c>
      <c r="F23" s="26" t="s">
        <v>65</v>
      </c>
      <c r="G23" s="89" t="s">
        <v>516</v>
      </c>
      <c r="H23" s="88">
        <v>216</v>
      </c>
      <c r="I23" s="88">
        <f t="shared" si="0"/>
        <v>43156800</v>
      </c>
      <c r="J23" s="88" t="s">
        <v>519</v>
      </c>
      <c r="K23" s="88">
        <v>1555</v>
      </c>
      <c r="L23" s="88">
        <v>1555</v>
      </c>
      <c r="M23" s="88">
        <f t="shared" si="2"/>
        <v>145.46304957904584</v>
      </c>
      <c r="N23" s="92">
        <f t="shared" si="3"/>
        <v>34911.131898971005</v>
      </c>
      <c r="O23" s="88">
        <f t="shared" si="4"/>
        <v>1.617873980414257</v>
      </c>
    </row>
    <row r="24" spans="1:16" ht="28.8" x14ac:dyDescent="0.3">
      <c r="A24" s="88" t="s">
        <v>379</v>
      </c>
      <c r="B24" s="88" t="s">
        <v>118</v>
      </c>
      <c r="C24" s="89" t="s">
        <v>57</v>
      </c>
      <c r="D24" s="90" t="s">
        <v>124</v>
      </c>
      <c r="E24" s="89">
        <v>1777</v>
      </c>
      <c r="F24" s="26" t="s">
        <v>65</v>
      </c>
      <c r="G24" s="89" t="s">
        <v>516</v>
      </c>
      <c r="H24" s="91">
        <v>216</v>
      </c>
      <c r="I24" s="88">
        <f t="shared" si="0"/>
        <v>43156800</v>
      </c>
      <c r="J24" s="88" t="s">
        <v>519</v>
      </c>
      <c r="K24" s="88">
        <v>1447</v>
      </c>
      <c r="L24" s="88">
        <v>1447</v>
      </c>
      <c r="M24" s="88">
        <f t="shared" si="2"/>
        <v>135.36014967259121</v>
      </c>
      <c r="N24" s="92">
        <f t="shared" si="3"/>
        <v>32486.435921421889</v>
      </c>
      <c r="O24" s="88">
        <f t="shared" si="4"/>
        <v>1.5055071701989902</v>
      </c>
    </row>
    <row r="25" spans="1:16" x14ac:dyDescent="0.3">
      <c r="A25" s="88" t="s">
        <v>379</v>
      </c>
      <c r="B25" s="88" t="s">
        <v>118</v>
      </c>
      <c r="C25" s="89" t="s">
        <v>61</v>
      </c>
      <c r="D25" s="90" t="s">
        <v>124</v>
      </c>
      <c r="E25" s="89">
        <v>1778</v>
      </c>
      <c r="F25" s="26" t="s">
        <v>65</v>
      </c>
      <c r="G25" s="89" t="s">
        <v>516</v>
      </c>
      <c r="H25" s="91">
        <v>366</v>
      </c>
      <c r="I25" s="88">
        <f t="shared" si="0"/>
        <v>73126800</v>
      </c>
      <c r="J25" s="88" t="s">
        <v>519</v>
      </c>
      <c r="K25" s="88">
        <v>2013</v>
      </c>
      <c r="L25" s="88">
        <v>2013</v>
      </c>
      <c r="M25" s="88">
        <f t="shared" si="2"/>
        <v>188.30682881197382</v>
      </c>
      <c r="N25" s="92">
        <f t="shared" si="3"/>
        <v>45193.638914873714</v>
      </c>
      <c r="O25" s="88">
        <f t="shared" si="4"/>
        <v>1.2360349123679337</v>
      </c>
    </row>
    <row r="26" spans="1:16" x14ac:dyDescent="0.3">
      <c r="A26" s="88" t="s">
        <v>379</v>
      </c>
      <c r="B26" s="88" t="s">
        <v>118</v>
      </c>
      <c r="C26" s="88" t="s">
        <v>518</v>
      </c>
      <c r="D26" s="90" t="s">
        <v>124</v>
      </c>
      <c r="E26" s="88">
        <v>1780</v>
      </c>
      <c r="F26" s="26" t="s">
        <v>65</v>
      </c>
      <c r="G26" s="89" t="s">
        <v>516</v>
      </c>
      <c r="H26" s="88">
        <v>216</v>
      </c>
      <c r="I26" s="88">
        <f t="shared" si="0"/>
        <v>43156800</v>
      </c>
      <c r="J26" s="88" t="s">
        <v>519</v>
      </c>
      <c r="K26" s="88">
        <v>1069</v>
      </c>
      <c r="L26" s="88">
        <v>1069</v>
      </c>
      <c r="M26" s="88">
        <f t="shared" si="2"/>
        <v>100</v>
      </c>
      <c r="N26" s="92">
        <f t="shared" si="3"/>
        <v>24000</v>
      </c>
      <c r="O26" s="88">
        <f t="shared" si="4"/>
        <v>1.1122233344455565</v>
      </c>
    </row>
    <row r="27" spans="1:16" x14ac:dyDescent="0.3">
      <c r="A27" s="88" t="s">
        <v>379</v>
      </c>
      <c r="B27" s="88" t="s">
        <v>118</v>
      </c>
      <c r="C27" s="89" t="s">
        <v>62</v>
      </c>
      <c r="D27" s="90" t="s">
        <v>124</v>
      </c>
      <c r="E27" s="89">
        <v>1780</v>
      </c>
      <c r="F27" s="26" t="s">
        <v>65</v>
      </c>
      <c r="G27" s="89" t="s">
        <v>516</v>
      </c>
      <c r="H27" s="88">
        <v>216</v>
      </c>
      <c r="I27" s="88">
        <f t="shared" si="0"/>
        <v>43156800</v>
      </c>
      <c r="J27" s="88" t="s">
        <v>519</v>
      </c>
      <c r="K27" s="88">
        <v>1339</v>
      </c>
      <c r="L27" s="88">
        <v>1339</v>
      </c>
      <c r="M27" s="88">
        <f t="shared" si="2"/>
        <v>125.25724976613658</v>
      </c>
      <c r="N27" s="92">
        <f t="shared" si="3"/>
        <v>30061.739943872781</v>
      </c>
      <c r="O27" s="88">
        <f t="shared" si="4"/>
        <v>1.3931403599837235</v>
      </c>
    </row>
    <row r="28" spans="1:16" x14ac:dyDescent="0.3">
      <c r="A28" s="88" t="s">
        <v>379</v>
      </c>
      <c r="B28" s="88" t="s">
        <v>118</v>
      </c>
      <c r="C28" s="89" t="s">
        <v>55</v>
      </c>
      <c r="D28" s="90" t="s">
        <v>124</v>
      </c>
      <c r="E28" s="89">
        <v>1784</v>
      </c>
      <c r="F28" s="26" t="s">
        <v>65</v>
      </c>
      <c r="G28" s="89" t="s">
        <v>516</v>
      </c>
      <c r="H28" s="91">
        <v>216</v>
      </c>
      <c r="I28" s="88">
        <f t="shared" si="0"/>
        <v>43156800</v>
      </c>
      <c r="J28" s="88" t="s">
        <v>519</v>
      </c>
      <c r="K28" s="88">
        <v>1360</v>
      </c>
      <c r="L28" s="88">
        <v>1360</v>
      </c>
      <c r="M28" s="88">
        <f t="shared" si="2"/>
        <v>127.22170252572498</v>
      </c>
      <c r="N28" s="92">
        <f t="shared" si="3"/>
        <v>30533.208606173994</v>
      </c>
      <c r="O28" s="88">
        <f t="shared" si="4"/>
        <v>1.4149894619700254</v>
      </c>
    </row>
    <row r="29" spans="1:16" x14ac:dyDescent="0.3">
      <c r="A29" s="88" t="s">
        <v>379</v>
      </c>
      <c r="B29" s="88" t="s">
        <v>118</v>
      </c>
      <c r="C29" s="89" t="s">
        <v>63</v>
      </c>
      <c r="D29" s="90" t="s">
        <v>124</v>
      </c>
      <c r="E29" s="89">
        <v>1787</v>
      </c>
      <c r="F29" s="26" t="s">
        <v>65</v>
      </c>
      <c r="G29" s="89" t="s">
        <v>516</v>
      </c>
      <c r="H29" s="91">
        <v>241</v>
      </c>
      <c r="I29" s="88">
        <f t="shared" si="0"/>
        <v>48151800</v>
      </c>
      <c r="J29" s="88" t="s">
        <v>519</v>
      </c>
      <c r="K29" s="88">
        <v>1831</v>
      </c>
      <c r="L29" s="88">
        <v>1831</v>
      </c>
      <c r="M29" s="88">
        <f t="shared" si="2"/>
        <v>171.28157156220769</v>
      </c>
      <c r="N29" s="92">
        <f t="shared" si="3"/>
        <v>41107.577174929844</v>
      </c>
      <c r="O29" s="88">
        <f t="shared" si="4"/>
        <v>1.7074160124826008</v>
      </c>
    </row>
    <row r="30" spans="1:16" x14ac:dyDescent="0.3">
      <c r="A30" s="88" t="s">
        <v>379</v>
      </c>
      <c r="B30" s="88" t="s">
        <v>118</v>
      </c>
      <c r="C30" s="89" t="s">
        <v>4</v>
      </c>
      <c r="D30" s="90" t="s">
        <v>124</v>
      </c>
      <c r="E30" s="89">
        <v>1788</v>
      </c>
      <c r="F30" s="26" t="s">
        <v>65</v>
      </c>
      <c r="G30" s="89" t="s">
        <v>516</v>
      </c>
      <c r="H30" s="91">
        <v>260</v>
      </c>
      <c r="I30" s="88">
        <f t="shared" si="0"/>
        <v>51948000</v>
      </c>
      <c r="J30" s="88" t="s">
        <v>519</v>
      </c>
      <c r="K30" s="88">
        <v>2028</v>
      </c>
      <c r="L30" s="88">
        <v>2028</v>
      </c>
      <c r="M30" s="88">
        <f t="shared" si="2"/>
        <v>189.71000935453696</v>
      </c>
      <c r="N30" s="92">
        <f t="shared" si="3"/>
        <v>45530.402245088873</v>
      </c>
      <c r="O30" s="88">
        <f t="shared" si="4"/>
        <v>1.7529222393581609</v>
      </c>
    </row>
    <row r="31" spans="1:16" x14ac:dyDescent="0.3">
      <c r="A31" s="88" t="s">
        <v>379</v>
      </c>
      <c r="B31" s="88" t="s">
        <v>118</v>
      </c>
      <c r="C31" s="89" t="s">
        <v>64</v>
      </c>
      <c r="D31" s="90" t="s">
        <v>124</v>
      </c>
      <c r="E31" s="89">
        <v>1792</v>
      </c>
      <c r="F31" s="26" t="s">
        <v>65</v>
      </c>
      <c r="G31" s="89" t="s">
        <v>516</v>
      </c>
      <c r="H31" s="88">
        <v>240</v>
      </c>
      <c r="I31" s="88">
        <f t="shared" si="0"/>
        <v>47952000</v>
      </c>
      <c r="J31" s="88" t="s">
        <v>519</v>
      </c>
      <c r="K31" s="88">
        <v>1584</v>
      </c>
      <c r="L31" s="88">
        <v>1584</v>
      </c>
      <c r="M31" s="88">
        <f t="shared" si="2"/>
        <v>148.17586529466791</v>
      </c>
      <c r="N31" s="92">
        <f t="shared" si="3"/>
        <v>35562.207670720301</v>
      </c>
      <c r="O31" s="88">
        <f t="shared" si="4"/>
        <v>1.4832418948415207</v>
      </c>
    </row>
    <row r="32" spans="1:16" ht="15" thickBot="1" x14ac:dyDescent="0.35">
      <c r="A32" s="94" t="s">
        <v>379</v>
      </c>
      <c r="B32" s="94" t="s">
        <v>118</v>
      </c>
      <c r="C32" s="95" t="s">
        <v>4</v>
      </c>
      <c r="D32" s="96" t="s">
        <v>124</v>
      </c>
      <c r="E32" s="95">
        <v>1793</v>
      </c>
      <c r="F32" s="30" t="s">
        <v>65</v>
      </c>
      <c r="G32" s="95" t="s">
        <v>516</v>
      </c>
      <c r="H32" s="94">
        <v>266</v>
      </c>
      <c r="I32" s="94">
        <f t="shared" si="0"/>
        <v>53146800</v>
      </c>
      <c r="J32" s="94" t="s">
        <v>519</v>
      </c>
      <c r="K32" s="94">
        <v>1755</v>
      </c>
      <c r="L32" s="94">
        <v>1755</v>
      </c>
      <c r="M32" s="94">
        <f t="shared" si="2"/>
        <v>164.17212347988774</v>
      </c>
      <c r="N32" s="98">
        <f t="shared" si="3"/>
        <v>39401.309635173056</v>
      </c>
      <c r="O32" s="94">
        <f t="shared" si="4"/>
        <v>1.4827349769006997</v>
      </c>
      <c r="P32" s="27">
        <f>AVERAGE(O16:O32)</f>
        <v>1.5297316120215598</v>
      </c>
    </row>
    <row r="33" spans="1:16" ht="28.8" x14ac:dyDescent="0.3">
      <c r="A33" s="99" t="s">
        <v>379</v>
      </c>
      <c r="B33" s="99" t="s">
        <v>118</v>
      </c>
      <c r="C33" s="101" t="s">
        <v>52</v>
      </c>
      <c r="D33" s="100" t="s">
        <v>124</v>
      </c>
      <c r="E33" s="101">
        <v>1742</v>
      </c>
      <c r="F33" s="29" t="s">
        <v>51</v>
      </c>
      <c r="G33" s="101" t="s">
        <v>516</v>
      </c>
      <c r="H33" s="103">
        <v>150</v>
      </c>
      <c r="I33" s="99">
        <f t="shared" si="0"/>
        <v>29970000</v>
      </c>
      <c r="J33" s="101" t="s">
        <v>517</v>
      </c>
      <c r="K33" s="99">
        <v>120</v>
      </c>
      <c r="L33" s="99">
        <f t="shared" ref="L33:L46" si="5">SUM(K33*6)</f>
        <v>720</v>
      </c>
      <c r="M33" s="99">
        <f t="shared" si="2"/>
        <v>67.352666043030879</v>
      </c>
      <c r="N33" s="102">
        <f t="shared" si="3"/>
        <v>16164.63985032741</v>
      </c>
      <c r="O33" s="99">
        <f t="shared" si="4"/>
        <v>1.0787213780665605</v>
      </c>
    </row>
    <row r="34" spans="1:16" ht="28.8" x14ac:dyDescent="0.3">
      <c r="A34" s="88" t="s">
        <v>379</v>
      </c>
      <c r="B34" s="88" t="s">
        <v>118</v>
      </c>
      <c r="C34" s="93" t="s">
        <v>52</v>
      </c>
      <c r="D34" s="90" t="s">
        <v>124</v>
      </c>
      <c r="E34" s="93">
        <v>1743</v>
      </c>
      <c r="F34" s="26" t="s">
        <v>51</v>
      </c>
      <c r="G34" s="88" t="s">
        <v>516</v>
      </c>
      <c r="H34" s="88">
        <v>190</v>
      </c>
      <c r="I34" s="88">
        <f t="shared" ref="I34:I63" si="6">SUM(H34*199800)</f>
        <v>37962000</v>
      </c>
      <c r="J34" s="89" t="s">
        <v>517</v>
      </c>
      <c r="K34" s="88">
        <v>85</v>
      </c>
      <c r="L34" s="88">
        <f t="shared" si="5"/>
        <v>510</v>
      </c>
      <c r="M34" s="88">
        <f t="shared" ref="M34:M63" si="7">SUM(L34/10.69)</f>
        <v>47.708138447146865</v>
      </c>
      <c r="N34" s="92">
        <f t="shared" ref="N34:N63" si="8">SUM(M34*240)</f>
        <v>11449.953227315247</v>
      </c>
      <c r="O34" s="88">
        <f t="shared" ref="O34:O63" si="9">SUM(N34/I34)*2000</f>
        <v>0.60323234957669492</v>
      </c>
    </row>
    <row r="35" spans="1:16" ht="28.8" x14ac:dyDescent="0.3">
      <c r="A35" s="88" t="s">
        <v>379</v>
      </c>
      <c r="B35" s="88" t="s">
        <v>118</v>
      </c>
      <c r="C35" s="93" t="s">
        <v>503</v>
      </c>
      <c r="D35" s="90" t="s">
        <v>124</v>
      </c>
      <c r="E35" s="93">
        <v>1752</v>
      </c>
      <c r="F35" s="26" t="s">
        <v>51</v>
      </c>
      <c r="G35" s="88" t="s">
        <v>516</v>
      </c>
      <c r="H35" s="88">
        <v>251</v>
      </c>
      <c r="I35" s="88">
        <f t="shared" si="6"/>
        <v>50149800</v>
      </c>
      <c r="J35" s="89" t="s">
        <v>517</v>
      </c>
      <c r="K35" s="88">
        <v>117</v>
      </c>
      <c r="L35" s="88">
        <f t="shared" si="5"/>
        <v>702</v>
      </c>
      <c r="M35" s="88">
        <f t="shared" si="7"/>
        <v>65.668849391955106</v>
      </c>
      <c r="N35" s="92">
        <f t="shared" si="8"/>
        <v>15760.523854069226</v>
      </c>
      <c r="O35" s="88">
        <f t="shared" si="9"/>
        <v>0.62853785474993829</v>
      </c>
    </row>
    <row r="36" spans="1:16" ht="28.8" x14ac:dyDescent="0.3">
      <c r="A36" s="88" t="s">
        <v>379</v>
      </c>
      <c r="B36" s="88" t="s">
        <v>118</v>
      </c>
      <c r="C36" s="89" t="s">
        <v>15</v>
      </c>
      <c r="D36" s="90" t="s">
        <v>124</v>
      </c>
      <c r="E36" s="89">
        <v>1753</v>
      </c>
      <c r="F36" s="26" t="s">
        <v>51</v>
      </c>
      <c r="G36" s="89" t="s">
        <v>516</v>
      </c>
      <c r="H36" s="88">
        <v>245</v>
      </c>
      <c r="I36" s="88">
        <f t="shared" si="6"/>
        <v>48951000</v>
      </c>
      <c r="J36" s="89" t="s">
        <v>517</v>
      </c>
      <c r="K36" s="88">
        <v>122</v>
      </c>
      <c r="L36" s="88">
        <f t="shared" si="5"/>
        <v>732</v>
      </c>
      <c r="M36" s="88">
        <f t="shared" si="7"/>
        <v>68.47521047708139</v>
      </c>
      <c r="N36" s="92">
        <f t="shared" si="8"/>
        <v>16434.050514499533</v>
      </c>
      <c r="O36" s="88">
        <f t="shared" si="9"/>
        <v>0.67144902104143045</v>
      </c>
    </row>
    <row r="37" spans="1:16" ht="28.8" x14ac:dyDescent="0.3">
      <c r="A37" s="88" t="s">
        <v>379</v>
      </c>
      <c r="B37" s="88" t="s">
        <v>118</v>
      </c>
      <c r="C37" s="89" t="s">
        <v>11</v>
      </c>
      <c r="D37" s="90" t="s">
        <v>124</v>
      </c>
      <c r="E37" s="89">
        <v>1754</v>
      </c>
      <c r="F37" s="26" t="s">
        <v>51</v>
      </c>
      <c r="G37" s="89" t="s">
        <v>516</v>
      </c>
      <c r="H37" s="91">
        <v>250</v>
      </c>
      <c r="I37" s="88">
        <f t="shared" si="6"/>
        <v>49950000</v>
      </c>
      <c r="J37" s="89" t="s">
        <v>517</v>
      </c>
      <c r="K37" s="88">
        <v>86</v>
      </c>
      <c r="L37" s="88">
        <f t="shared" si="5"/>
        <v>516</v>
      </c>
      <c r="M37" s="88">
        <f t="shared" si="7"/>
        <v>48.269410664172128</v>
      </c>
      <c r="N37" s="92">
        <f t="shared" si="8"/>
        <v>11584.65855940131</v>
      </c>
      <c r="O37" s="88">
        <f t="shared" si="9"/>
        <v>0.46385019256862103</v>
      </c>
    </row>
    <row r="38" spans="1:16" ht="28.8" x14ac:dyDescent="0.3">
      <c r="A38" s="88" t="s">
        <v>379</v>
      </c>
      <c r="B38" s="88" t="s">
        <v>118</v>
      </c>
      <c r="C38" s="89" t="s">
        <v>15</v>
      </c>
      <c r="D38" s="90" t="s">
        <v>124</v>
      </c>
      <c r="E38" s="89">
        <v>1755</v>
      </c>
      <c r="F38" s="26" t="s">
        <v>51</v>
      </c>
      <c r="G38" s="89" t="s">
        <v>516</v>
      </c>
      <c r="H38" s="88">
        <v>250</v>
      </c>
      <c r="I38" s="88">
        <f t="shared" si="6"/>
        <v>49950000</v>
      </c>
      <c r="J38" s="89" t="s">
        <v>517</v>
      </c>
      <c r="K38" s="88">
        <v>87</v>
      </c>
      <c r="L38" s="88">
        <f t="shared" si="5"/>
        <v>522</v>
      </c>
      <c r="M38" s="88">
        <f t="shared" si="7"/>
        <v>48.830682881197383</v>
      </c>
      <c r="N38" s="92">
        <f t="shared" si="8"/>
        <v>11719.363891487372</v>
      </c>
      <c r="O38" s="88">
        <f t="shared" si="9"/>
        <v>0.46924379945895384</v>
      </c>
    </row>
    <row r="39" spans="1:16" x14ac:dyDescent="0.3">
      <c r="A39" s="88" t="s">
        <v>379</v>
      </c>
      <c r="B39" s="88" t="s">
        <v>118</v>
      </c>
      <c r="C39" s="89" t="s">
        <v>1</v>
      </c>
      <c r="D39" s="90" t="s">
        <v>124</v>
      </c>
      <c r="E39" s="89">
        <v>1757</v>
      </c>
      <c r="F39" s="26" t="s">
        <v>51</v>
      </c>
      <c r="G39" s="89" t="s">
        <v>516</v>
      </c>
      <c r="H39" s="88">
        <v>227</v>
      </c>
      <c r="I39" s="88">
        <f t="shared" si="6"/>
        <v>45354600</v>
      </c>
      <c r="J39" s="89" t="s">
        <v>517</v>
      </c>
      <c r="K39" s="88">
        <v>72</v>
      </c>
      <c r="L39" s="88">
        <f t="shared" si="5"/>
        <v>432</v>
      </c>
      <c r="M39" s="88">
        <f t="shared" si="7"/>
        <v>40.411599625818525</v>
      </c>
      <c r="N39" s="92">
        <f t="shared" si="8"/>
        <v>9698.7839101964455</v>
      </c>
      <c r="O39" s="88">
        <f t="shared" si="9"/>
        <v>0.42768688998233678</v>
      </c>
    </row>
    <row r="40" spans="1:16" x14ac:dyDescent="0.3">
      <c r="A40" s="88" t="s">
        <v>379</v>
      </c>
      <c r="B40" s="88" t="s">
        <v>118</v>
      </c>
      <c r="C40" s="89" t="s">
        <v>53</v>
      </c>
      <c r="D40" s="90" t="s">
        <v>124</v>
      </c>
      <c r="E40" s="89">
        <v>1757</v>
      </c>
      <c r="F40" s="26" t="s">
        <v>51</v>
      </c>
      <c r="G40" s="89" t="s">
        <v>516</v>
      </c>
      <c r="H40" s="91">
        <v>250</v>
      </c>
      <c r="I40" s="88">
        <f t="shared" si="6"/>
        <v>49950000</v>
      </c>
      <c r="J40" s="89" t="s">
        <v>517</v>
      </c>
      <c r="K40" s="88">
        <v>69</v>
      </c>
      <c r="L40" s="88">
        <f t="shared" si="5"/>
        <v>414</v>
      </c>
      <c r="M40" s="88">
        <f t="shared" si="7"/>
        <v>38.727782974742752</v>
      </c>
      <c r="N40" s="92">
        <f t="shared" si="8"/>
        <v>9294.6679139382613</v>
      </c>
      <c r="O40" s="88">
        <f t="shared" si="9"/>
        <v>0.37215887543296339</v>
      </c>
    </row>
    <row r="41" spans="1:16" ht="28.8" x14ac:dyDescent="0.3">
      <c r="A41" s="88" t="s">
        <v>379</v>
      </c>
      <c r="B41" s="88" t="s">
        <v>118</v>
      </c>
      <c r="C41" s="89" t="s">
        <v>54</v>
      </c>
      <c r="D41" s="90" t="s">
        <v>124</v>
      </c>
      <c r="E41" s="89">
        <v>1757</v>
      </c>
      <c r="F41" s="26" t="s">
        <v>51</v>
      </c>
      <c r="G41" s="89" t="s">
        <v>516</v>
      </c>
      <c r="H41" s="88">
        <v>240</v>
      </c>
      <c r="I41" s="88">
        <f t="shared" si="6"/>
        <v>47952000</v>
      </c>
      <c r="J41" s="89" t="s">
        <v>517</v>
      </c>
      <c r="K41" s="88">
        <v>69</v>
      </c>
      <c r="L41" s="88">
        <f t="shared" si="5"/>
        <v>414</v>
      </c>
      <c r="M41" s="88">
        <f t="shared" si="7"/>
        <v>38.727782974742752</v>
      </c>
      <c r="N41" s="92">
        <f t="shared" si="8"/>
        <v>9294.6679139382613</v>
      </c>
      <c r="O41" s="88">
        <f t="shared" si="9"/>
        <v>0.38766549524267019</v>
      </c>
    </row>
    <row r="42" spans="1:16" ht="28.8" x14ac:dyDescent="0.3">
      <c r="A42" s="88" t="s">
        <v>379</v>
      </c>
      <c r="B42" s="88" t="s">
        <v>118</v>
      </c>
      <c r="C42" s="93" t="s">
        <v>54</v>
      </c>
      <c r="D42" s="90" t="s">
        <v>124</v>
      </c>
      <c r="E42" s="93">
        <v>1763</v>
      </c>
      <c r="F42" s="26" t="s">
        <v>51</v>
      </c>
      <c r="G42" s="89" t="s">
        <v>516</v>
      </c>
      <c r="H42" s="88">
        <v>288</v>
      </c>
      <c r="I42" s="88">
        <f t="shared" si="6"/>
        <v>57542400</v>
      </c>
      <c r="J42" s="89" t="s">
        <v>517</v>
      </c>
      <c r="K42" s="88">
        <v>108</v>
      </c>
      <c r="L42" s="88">
        <f t="shared" si="5"/>
        <v>648</v>
      </c>
      <c r="M42" s="88">
        <f t="shared" si="7"/>
        <v>60.617399438727787</v>
      </c>
      <c r="N42" s="92">
        <f t="shared" si="8"/>
        <v>14548.175865294668</v>
      </c>
      <c r="O42" s="88">
        <f t="shared" si="9"/>
        <v>0.50565064596870024</v>
      </c>
    </row>
    <row r="43" spans="1:16" ht="28.8" x14ac:dyDescent="0.3">
      <c r="A43" s="88" t="s">
        <v>379</v>
      </c>
      <c r="B43" s="88" t="s">
        <v>118</v>
      </c>
      <c r="C43" s="89" t="s">
        <v>11</v>
      </c>
      <c r="D43" s="90" t="s">
        <v>124</v>
      </c>
      <c r="E43" s="89">
        <v>1765</v>
      </c>
      <c r="F43" s="26" t="s">
        <v>51</v>
      </c>
      <c r="G43" s="89" t="s">
        <v>516</v>
      </c>
      <c r="H43" s="91">
        <v>294</v>
      </c>
      <c r="I43" s="88">
        <f t="shared" si="6"/>
        <v>58741200</v>
      </c>
      <c r="J43" s="89" t="s">
        <v>517</v>
      </c>
      <c r="K43" s="88">
        <v>150</v>
      </c>
      <c r="L43" s="88">
        <f t="shared" si="5"/>
        <v>900</v>
      </c>
      <c r="M43" s="88">
        <f t="shared" si="7"/>
        <v>84.190832553788596</v>
      </c>
      <c r="N43" s="92">
        <f t="shared" si="8"/>
        <v>20205.799812909263</v>
      </c>
      <c r="O43" s="88">
        <f t="shared" si="9"/>
        <v>0.68796006254244935</v>
      </c>
    </row>
    <row r="44" spans="1:16" x14ac:dyDescent="0.3">
      <c r="A44" s="88" t="s">
        <v>379</v>
      </c>
      <c r="B44" s="88" t="s">
        <v>118</v>
      </c>
      <c r="C44" s="89" t="s">
        <v>55</v>
      </c>
      <c r="D44" s="90" t="s">
        <v>124</v>
      </c>
      <c r="E44" s="89">
        <v>1767</v>
      </c>
      <c r="F44" s="26" t="s">
        <v>51</v>
      </c>
      <c r="G44" s="89" t="s">
        <v>516</v>
      </c>
      <c r="H44" s="91">
        <v>277</v>
      </c>
      <c r="I44" s="88">
        <f t="shared" si="6"/>
        <v>55344600</v>
      </c>
      <c r="J44" s="89" t="s">
        <v>517</v>
      </c>
      <c r="K44" s="88">
        <v>145</v>
      </c>
      <c r="L44" s="88">
        <f t="shared" si="5"/>
        <v>870</v>
      </c>
      <c r="M44" s="88">
        <f t="shared" si="7"/>
        <v>81.384471468662312</v>
      </c>
      <c r="N44" s="92">
        <f t="shared" si="8"/>
        <v>19532.273152478956</v>
      </c>
      <c r="O44" s="88">
        <f t="shared" si="9"/>
        <v>0.70584205694788493</v>
      </c>
    </row>
    <row r="45" spans="1:16" ht="28.8" x14ac:dyDescent="0.3">
      <c r="A45" s="88" t="s">
        <v>379</v>
      </c>
      <c r="B45" s="88" t="s">
        <v>118</v>
      </c>
      <c r="C45" s="89" t="s">
        <v>54</v>
      </c>
      <c r="D45" s="90" t="s">
        <v>124</v>
      </c>
      <c r="E45" s="89">
        <v>1767</v>
      </c>
      <c r="F45" s="26" t="s">
        <v>51</v>
      </c>
      <c r="G45" s="89" t="s">
        <v>516</v>
      </c>
      <c r="H45" s="88">
        <v>280</v>
      </c>
      <c r="I45" s="88">
        <f t="shared" si="6"/>
        <v>55944000</v>
      </c>
      <c r="J45" s="89" t="s">
        <v>517</v>
      </c>
      <c r="K45" s="88">
        <v>113</v>
      </c>
      <c r="L45" s="88">
        <f t="shared" si="5"/>
        <v>678</v>
      </c>
      <c r="M45" s="88">
        <f t="shared" si="7"/>
        <v>63.423760523854071</v>
      </c>
      <c r="N45" s="92">
        <f t="shared" si="8"/>
        <v>15221.702525724977</v>
      </c>
      <c r="O45" s="88">
        <f t="shared" si="9"/>
        <v>0.54417640947107748</v>
      </c>
    </row>
    <row r="46" spans="1:16" ht="15" thickBot="1" x14ac:dyDescent="0.35">
      <c r="A46" s="94" t="s">
        <v>379</v>
      </c>
      <c r="B46" s="94" t="s">
        <v>118</v>
      </c>
      <c r="C46" s="95" t="s">
        <v>56</v>
      </c>
      <c r="D46" s="96" t="s">
        <v>124</v>
      </c>
      <c r="E46" s="95">
        <v>1769</v>
      </c>
      <c r="F46" s="30" t="s">
        <v>51</v>
      </c>
      <c r="G46" s="95" t="s">
        <v>516</v>
      </c>
      <c r="H46" s="97">
        <v>64</v>
      </c>
      <c r="I46" s="94">
        <f t="shared" si="6"/>
        <v>12787200</v>
      </c>
      <c r="J46" s="95" t="s">
        <v>517</v>
      </c>
      <c r="K46" s="94">
        <v>31</v>
      </c>
      <c r="L46" s="94">
        <f t="shared" si="5"/>
        <v>186</v>
      </c>
      <c r="M46" s="94">
        <f t="shared" si="7"/>
        <v>17.399438727782975</v>
      </c>
      <c r="N46" s="98">
        <f t="shared" si="8"/>
        <v>4175.865294667914</v>
      </c>
      <c r="O46" s="94">
        <f t="shared" si="9"/>
        <v>0.65313208437623782</v>
      </c>
      <c r="P46" s="27">
        <f>AVERAGE(O33:O46)</f>
        <v>0.58566479395903726</v>
      </c>
    </row>
    <row r="47" spans="1:16" x14ac:dyDescent="0.3">
      <c r="A47" s="99" t="s">
        <v>379</v>
      </c>
      <c r="B47" s="99" t="s">
        <v>118</v>
      </c>
      <c r="C47" s="99" t="s">
        <v>518</v>
      </c>
      <c r="D47" s="100" t="s">
        <v>124</v>
      </c>
      <c r="E47" s="99">
        <v>1772</v>
      </c>
      <c r="F47" s="29" t="s">
        <v>51</v>
      </c>
      <c r="G47" s="101" t="s">
        <v>516</v>
      </c>
      <c r="H47" s="99">
        <v>311</v>
      </c>
      <c r="I47" s="99">
        <f t="shared" si="6"/>
        <v>62137800</v>
      </c>
      <c r="J47" s="99" t="s">
        <v>519</v>
      </c>
      <c r="K47" s="99">
        <v>1226</v>
      </c>
      <c r="L47" s="99">
        <v>1226</v>
      </c>
      <c r="M47" s="99">
        <f t="shared" si="7"/>
        <v>114.68662301216091</v>
      </c>
      <c r="N47" s="102">
        <f t="shared" si="8"/>
        <v>27524.789522918618</v>
      </c>
      <c r="O47" s="99">
        <f t="shared" si="9"/>
        <v>0.8859273911505916</v>
      </c>
    </row>
    <row r="48" spans="1:16" x14ac:dyDescent="0.3">
      <c r="A48" s="88" t="s">
        <v>379</v>
      </c>
      <c r="B48" s="88" t="s">
        <v>118</v>
      </c>
      <c r="C48" s="88" t="s">
        <v>518</v>
      </c>
      <c r="D48" s="90" t="s">
        <v>124</v>
      </c>
      <c r="E48" s="88">
        <v>1774</v>
      </c>
      <c r="F48" s="26" t="s">
        <v>51</v>
      </c>
      <c r="G48" s="89" t="s">
        <v>516</v>
      </c>
      <c r="H48" s="88">
        <v>311</v>
      </c>
      <c r="I48" s="88">
        <f t="shared" si="6"/>
        <v>62137800</v>
      </c>
      <c r="J48" s="88" t="s">
        <v>519</v>
      </c>
      <c r="K48" s="88">
        <v>932</v>
      </c>
      <c r="L48" s="88">
        <v>932</v>
      </c>
      <c r="M48" s="88">
        <f t="shared" si="7"/>
        <v>87.184284377923291</v>
      </c>
      <c r="N48" s="92">
        <f t="shared" si="8"/>
        <v>20924.228250701592</v>
      </c>
      <c r="O48" s="88">
        <f t="shared" si="9"/>
        <v>0.67347824514873689</v>
      </c>
    </row>
    <row r="49" spans="1:16" x14ac:dyDescent="0.3">
      <c r="A49" s="88" t="s">
        <v>379</v>
      </c>
      <c r="B49" s="88" t="s">
        <v>118</v>
      </c>
      <c r="C49" s="89" t="s">
        <v>56</v>
      </c>
      <c r="D49" s="90" t="s">
        <v>124</v>
      </c>
      <c r="E49" s="89">
        <v>1774</v>
      </c>
      <c r="F49" s="26" t="s">
        <v>51</v>
      </c>
      <c r="G49" s="89" t="s">
        <v>516</v>
      </c>
      <c r="H49" s="91">
        <v>163</v>
      </c>
      <c r="I49" s="88">
        <f t="shared" si="6"/>
        <v>32567400</v>
      </c>
      <c r="J49" s="88" t="s">
        <v>519</v>
      </c>
      <c r="K49" s="88">
        <v>537</v>
      </c>
      <c r="L49" s="88">
        <v>537</v>
      </c>
      <c r="M49" s="88">
        <f t="shared" si="7"/>
        <v>50.233863423760525</v>
      </c>
      <c r="N49" s="92">
        <f t="shared" si="8"/>
        <v>12056.127221702525</v>
      </c>
      <c r="O49" s="88">
        <f t="shared" si="9"/>
        <v>0.74038008693985546</v>
      </c>
    </row>
    <row r="50" spans="1:16" x14ac:dyDescent="0.3">
      <c r="A50" s="88" t="s">
        <v>379</v>
      </c>
      <c r="B50" s="88" t="s">
        <v>118</v>
      </c>
      <c r="C50" s="89" t="s">
        <v>60</v>
      </c>
      <c r="D50" s="90" t="s">
        <v>124</v>
      </c>
      <c r="E50" s="89">
        <v>1774</v>
      </c>
      <c r="F50" s="26" t="s">
        <v>51</v>
      </c>
      <c r="G50" s="89" t="s">
        <v>516</v>
      </c>
      <c r="H50" s="88">
        <v>160</v>
      </c>
      <c r="I50" s="88">
        <f t="shared" si="6"/>
        <v>31968000</v>
      </c>
      <c r="J50" s="88" t="s">
        <v>519</v>
      </c>
      <c r="K50" s="88">
        <v>528</v>
      </c>
      <c r="L50" s="88">
        <v>528</v>
      </c>
      <c r="M50" s="88">
        <f t="shared" si="7"/>
        <v>49.391955098222638</v>
      </c>
      <c r="N50" s="92">
        <f t="shared" si="8"/>
        <v>11854.069223573433</v>
      </c>
      <c r="O50" s="88">
        <f t="shared" si="9"/>
        <v>0.74162094742076035</v>
      </c>
    </row>
    <row r="51" spans="1:16" x14ac:dyDescent="0.3">
      <c r="A51" s="88" t="s">
        <v>379</v>
      </c>
      <c r="B51" s="88" t="s">
        <v>118</v>
      </c>
      <c r="C51" s="89" t="s">
        <v>60</v>
      </c>
      <c r="D51" s="90" t="s">
        <v>124</v>
      </c>
      <c r="E51" s="89">
        <v>1774</v>
      </c>
      <c r="F51" s="26" t="s">
        <v>51</v>
      </c>
      <c r="G51" s="89" t="s">
        <v>516</v>
      </c>
      <c r="H51" s="88">
        <v>160</v>
      </c>
      <c r="I51" s="88">
        <f t="shared" si="6"/>
        <v>31968000</v>
      </c>
      <c r="J51" s="88" t="s">
        <v>519</v>
      </c>
      <c r="K51" s="88">
        <v>528</v>
      </c>
      <c r="L51" s="88">
        <v>528</v>
      </c>
      <c r="M51" s="88">
        <f t="shared" si="7"/>
        <v>49.391955098222638</v>
      </c>
      <c r="N51" s="92">
        <f t="shared" si="8"/>
        <v>11854.069223573433</v>
      </c>
      <c r="O51" s="88">
        <f t="shared" si="9"/>
        <v>0.74162094742076035</v>
      </c>
    </row>
    <row r="52" spans="1:16" x14ac:dyDescent="0.3">
      <c r="A52" s="88" t="s">
        <v>379</v>
      </c>
      <c r="B52" s="88" t="s">
        <v>118</v>
      </c>
      <c r="C52" s="89" t="s">
        <v>58</v>
      </c>
      <c r="D52" s="90" t="s">
        <v>124</v>
      </c>
      <c r="E52" s="89">
        <v>1775</v>
      </c>
      <c r="F52" s="26" t="s">
        <v>51</v>
      </c>
      <c r="G52" s="89" t="s">
        <v>516</v>
      </c>
      <c r="H52" s="91">
        <v>201</v>
      </c>
      <c r="I52" s="88">
        <f t="shared" si="6"/>
        <v>40159800</v>
      </c>
      <c r="J52" s="88" t="s">
        <v>519</v>
      </c>
      <c r="K52" s="88">
        <v>548</v>
      </c>
      <c r="L52" s="88">
        <v>548</v>
      </c>
      <c r="M52" s="88">
        <f t="shared" si="7"/>
        <v>51.26286248830683</v>
      </c>
      <c r="N52" s="92">
        <f t="shared" si="8"/>
        <v>12303.086997193639</v>
      </c>
      <c r="O52" s="88">
        <f t="shared" si="9"/>
        <v>0.61270658704443937</v>
      </c>
    </row>
    <row r="53" spans="1:16" x14ac:dyDescent="0.3">
      <c r="A53" s="88" t="s">
        <v>379</v>
      </c>
      <c r="B53" s="88" t="s">
        <v>118</v>
      </c>
      <c r="C53" s="89" t="s">
        <v>59</v>
      </c>
      <c r="D53" s="90" t="s">
        <v>124</v>
      </c>
      <c r="E53" s="89">
        <v>1775</v>
      </c>
      <c r="F53" s="26" t="s">
        <v>51</v>
      </c>
      <c r="G53" s="89" t="s">
        <v>516</v>
      </c>
      <c r="H53" s="88">
        <v>290.5</v>
      </c>
      <c r="I53" s="88">
        <f t="shared" si="6"/>
        <v>58041900</v>
      </c>
      <c r="J53" s="88" t="s">
        <v>519</v>
      </c>
      <c r="K53" s="88">
        <v>832</v>
      </c>
      <c r="L53" s="88">
        <v>832</v>
      </c>
      <c r="M53" s="88">
        <f t="shared" si="7"/>
        <v>77.82974742750234</v>
      </c>
      <c r="N53" s="92">
        <f t="shared" si="8"/>
        <v>18679.139382600562</v>
      </c>
      <c r="O53" s="88">
        <f t="shared" si="9"/>
        <v>0.64364327779071884</v>
      </c>
    </row>
    <row r="54" spans="1:16" ht="28.8" x14ac:dyDescent="0.3">
      <c r="A54" s="88" t="s">
        <v>379</v>
      </c>
      <c r="B54" s="88" t="s">
        <v>118</v>
      </c>
      <c r="C54" s="89" t="s">
        <v>57</v>
      </c>
      <c r="D54" s="90" t="s">
        <v>124</v>
      </c>
      <c r="E54" s="89">
        <v>1775</v>
      </c>
      <c r="F54" s="26" t="s">
        <v>51</v>
      </c>
      <c r="G54" s="89" t="s">
        <v>516</v>
      </c>
      <c r="H54" s="88">
        <v>293</v>
      </c>
      <c r="I54" s="88">
        <f t="shared" si="6"/>
        <v>58541400</v>
      </c>
      <c r="J54" s="88" t="s">
        <v>519</v>
      </c>
      <c r="K54" s="88">
        <v>759</v>
      </c>
      <c r="L54" s="88">
        <v>759</v>
      </c>
      <c r="M54" s="88">
        <f t="shared" si="7"/>
        <v>71.00093545369505</v>
      </c>
      <c r="N54" s="92">
        <f t="shared" si="8"/>
        <v>17040.224508886811</v>
      </c>
      <c r="O54" s="88">
        <f t="shared" si="9"/>
        <v>0.58215978807772994</v>
      </c>
    </row>
    <row r="55" spans="1:16" x14ac:dyDescent="0.3">
      <c r="A55" s="88" t="s">
        <v>379</v>
      </c>
      <c r="B55" s="88" t="s">
        <v>118</v>
      </c>
      <c r="C55" s="88" t="s">
        <v>518</v>
      </c>
      <c r="D55" s="90" t="s">
        <v>124</v>
      </c>
      <c r="E55" s="88">
        <v>1777</v>
      </c>
      <c r="F55" s="26" t="s">
        <v>51</v>
      </c>
      <c r="G55" s="89" t="s">
        <v>516</v>
      </c>
      <c r="H55" s="88">
        <v>281</v>
      </c>
      <c r="I55" s="88">
        <f t="shared" si="6"/>
        <v>56143800</v>
      </c>
      <c r="J55" s="88" t="s">
        <v>519</v>
      </c>
      <c r="K55" s="88">
        <v>723</v>
      </c>
      <c r="L55" s="88">
        <v>723</v>
      </c>
      <c r="M55" s="88">
        <f t="shared" si="7"/>
        <v>67.633302151543504</v>
      </c>
      <c r="N55" s="92">
        <f t="shared" si="8"/>
        <v>16231.992516370441</v>
      </c>
      <c r="O55" s="88">
        <f t="shared" si="9"/>
        <v>0.57822920843870351</v>
      </c>
    </row>
    <row r="56" spans="1:16" ht="28.8" x14ac:dyDescent="0.3">
      <c r="A56" s="88" t="s">
        <v>379</v>
      </c>
      <c r="B56" s="88" t="s">
        <v>118</v>
      </c>
      <c r="C56" s="89" t="s">
        <v>57</v>
      </c>
      <c r="D56" s="90" t="s">
        <v>124</v>
      </c>
      <c r="E56" s="89">
        <v>1777</v>
      </c>
      <c r="F56" s="26" t="s">
        <v>51</v>
      </c>
      <c r="G56" s="89" t="s">
        <v>516</v>
      </c>
      <c r="H56" s="91">
        <v>293</v>
      </c>
      <c r="I56" s="88">
        <f t="shared" si="6"/>
        <v>58541400</v>
      </c>
      <c r="J56" s="88" t="s">
        <v>519</v>
      </c>
      <c r="K56" s="88">
        <v>759</v>
      </c>
      <c r="L56" s="88">
        <v>759</v>
      </c>
      <c r="M56" s="88">
        <f t="shared" si="7"/>
        <v>71.00093545369505</v>
      </c>
      <c r="N56" s="92">
        <f t="shared" si="8"/>
        <v>17040.224508886811</v>
      </c>
      <c r="O56" s="88">
        <f t="shared" si="9"/>
        <v>0.58215978807772994</v>
      </c>
    </row>
    <row r="57" spans="1:16" x14ac:dyDescent="0.3">
      <c r="A57" s="88" t="s">
        <v>379</v>
      </c>
      <c r="B57" s="88" t="s">
        <v>118</v>
      </c>
      <c r="C57" s="88" t="s">
        <v>518</v>
      </c>
      <c r="D57" s="90" t="s">
        <v>124</v>
      </c>
      <c r="E57" s="88">
        <v>1780</v>
      </c>
      <c r="F57" s="26" t="s">
        <v>51</v>
      </c>
      <c r="G57" s="89" t="s">
        <v>516</v>
      </c>
      <c r="H57" s="88">
        <v>281</v>
      </c>
      <c r="I57" s="88">
        <f t="shared" si="6"/>
        <v>56143800</v>
      </c>
      <c r="J57" s="88" t="s">
        <v>519</v>
      </c>
      <c r="K57" s="88">
        <v>752</v>
      </c>
      <c r="L57" s="88">
        <v>752</v>
      </c>
      <c r="M57" s="88">
        <f t="shared" si="7"/>
        <v>70.346117867165574</v>
      </c>
      <c r="N57" s="92">
        <f t="shared" si="8"/>
        <v>16883.068288119739</v>
      </c>
      <c r="O57" s="88">
        <f t="shared" si="9"/>
        <v>0.60142235787815357</v>
      </c>
    </row>
    <row r="58" spans="1:16" x14ac:dyDescent="0.3">
      <c r="A58" s="88" t="s">
        <v>379</v>
      </c>
      <c r="B58" s="88" t="s">
        <v>118</v>
      </c>
      <c r="C58" s="89" t="s">
        <v>62</v>
      </c>
      <c r="D58" s="90" t="s">
        <v>124</v>
      </c>
      <c r="E58" s="89">
        <v>1780</v>
      </c>
      <c r="F58" s="26" t="s">
        <v>51</v>
      </c>
      <c r="G58" s="89" t="s">
        <v>516</v>
      </c>
      <c r="H58" s="88">
        <v>280</v>
      </c>
      <c r="I58" s="88">
        <f t="shared" si="6"/>
        <v>55944000</v>
      </c>
      <c r="J58" s="88" t="s">
        <v>519</v>
      </c>
      <c r="K58" s="88">
        <v>632</v>
      </c>
      <c r="L58" s="88">
        <v>632</v>
      </c>
      <c r="M58" s="88">
        <f t="shared" si="7"/>
        <v>59.120673526660433</v>
      </c>
      <c r="N58" s="92">
        <f t="shared" si="8"/>
        <v>14188.961646398504</v>
      </c>
      <c r="O58" s="88">
        <f t="shared" si="9"/>
        <v>0.50725588611463257</v>
      </c>
    </row>
    <row r="59" spans="1:16" x14ac:dyDescent="0.3">
      <c r="A59" s="88" t="s">
        <v>379</v>
      </c>
      <c r="B59" s="88" t="s">
        <v>118</v>
      </c>
      <c r="C59" s="89" t="s">
        <v>55</v>
      </c>
      <c r="D59" s="90" t="s">
        <v>124</v>
      </c>
      <c r="E59" s="89">
        <v>1784</v>
      </c>
      <c r="F59" s="26" t="s">
        <v>51</v>
      </c>
      <c r="G59" s="89" t="s">
        <v>516</v>
      </c>
      <c r="H59" s="91">
        <v>280</v>
      </c>
      <c r="I59" s="88">
        <f t="shared" si="6"/>
        <v>55944000</v>
      </c>
      <c r="J59" s="88" t="s">
        <v>519</v>
      </c>
      <c r="K59" s="88">
        <v>1071</v>
      </c>
      <c r="L59" s="88">
        <v>1071</v>
      </c>
      <c r="M59" s="88">
        <f t="shared" si="7"/>
        <v>100.18709073900843</v>
      </c>
      <c r="N59" s="92">
        <f t="shared" si="8"/>
        <v>24044.901777362022</v>
      </c>
      <c r="O59" s="88">
        <f t="shared" si="9"/>
        <v>0.85960609814679045</v>
      </c>
    </row>
    <row r="60" spans="1:16" x14ac:dyDescent="0.3">
      <c r="A60" s="88" t="s">
        <v>379</v>
      </c>
      <c r="B60" s="88" t="s">
        <v>118</v>
      </c>
      <c r="C60" s="89" t="s">
        <v>63</v>
      </c>
      <c r="D60" s="90" t="s">
        <v>124</v>
      </c>
      <c r="E60" s="89">
        <v>1787</v>
      </c>
      <c r="F60" s="26" t="s">
        <v>51</v>
      </c>
      <c r="G60" s="89" t="s">
        <v>516</v>
      </c>
      <c r="H60" s="91">
        <v>291</v>
      </c>
      <c r="I60" s="88">
        <f t="shared" si="6"/>
        <v>58141800</v>
      </c>
      <c r="J60" s="88" t="s">
        <v>519</v>
      </c>
      <c r="K60" s="88">
        <v>738</v>
      </c>
      <c r="L60" s="88">
        <v>738</v>
      </c>
      <c r="M60" s="88">
        <f t="shared" si="7"/>
        <v>69.036482694106638</v>
      </c>
      <c r="N60" s="92">
        <f t="shared" si="8"/>
        <v>16568.755846585595</v>
      </c>
      <c r="O60" s="88">
        <f t="shared" si="9"/>
        <v>0.5699429961434147</v>
      </c>
    </row>
    <row r="61" spans="1:16" x14ac:dyDescent="0.3">
      <c r="A61" s="88" t="s">
        <v>379</v>
      </c>
      <c r="B61" s="88" t="s">
        <v>118</v>
      </c>
      <c r="C61" s="89" t="s">
        <v>4</v>
      </c>
      <c r="D61" s="90" t="s">
        <v>124</v>
      </c>
      <c r="E61" s="89">
        <v>1788</v>
      </c>
      <c r="F61" s="26" t="s">
        <v>51</v>
      </c>
      <c r="G61" s="89" t="s">
        <v>516</v>
      </c>
      <c r="H61" s="91">
        <v>320</v>
      </c>
      <c r="I61" s="88">
        <f t="shared" si="6"/>
        <v>63936000</v>
      </c>
      <c r="J61" s="88" t="s">
        <v>519</v>
      </c>
      <c r="K61" s="88">
        <v>1046</v>
      </c>
      <c r="L61" s="88">
        <v>1046</v>
      </c>
      <c r="M61" s="88">
        <f t="shared" si="7"/>
        <v>97.848456501403192</v>
      </c>
      <c r="N61" s="92">
        <f t="shared" si="8"/>
        <v>23483.629560336765</v>
      </c>
      <c r="O61" s="88">
        <f t="shared" si="9"/>
        <v>0.73459802178230627</v>
      </c>
    </row>
    <row r="62" spans="1:16" x14ac:dyDescent="0.3">
      <c r="A62" s="88" t="s">
        <v>379</v>
      </c>
      <c r="B62" s="88" t="s">
        <v>118</v>
      </c>
      <c r="C62" s="89" t="s">
        <v>64</v>
      </c>
      <c r="D62" s="90" t="s">
        <v>124</v>
      </c>
      <c r="E62" s="89">
        <v>1792</v>
      </c>
      <c r="F62" s="26" t="s">
        <v>51</v>
      </c>
      <c r="G62" s="89" t="s">
        <v>516</v>
      </c>
      <c r="H62" s="88">
        <v>300</v>
      </c>
      <c r="I62" s="88">
        <f t="shared" si="6"/>
        <v>59940000</v>
      </c>
      <c r="J62" s="88" t="s">
        <v>519</v>
      </c>
      <c r="K62" s="88">
        <v>870</v>
      </c>
      <c r="L62" s="88">
        <v>870</v>
      </c>
      <c r="M62" s="88">
        <f t="shared" si="7"/>
        <v>81.384471468662312</v>
      </c>
      <c r="N62" s="92">
        <f t="shared" si="8"/>
        <v>19532.273152478956</v>
      </c>
      <c r="O62" s="88">
        <f t="shared" si="9"/>
        <v>0.65172749924854712</v>
      </c>
    </row>
    <row r="63" spans="1:16" ht="15" thickBot="1" x14ac:dyDescent="0.35">
      <c r="A63" s="94" t="s">
        <v>379</v>
      </c>
      <c r="B63" s="94" t="s">
        <v>118</v>
      </c>
      <c r="C63" s="95" t="s">
        <v>4</v>
      </c>
      <c r="D63" s="96" t="s">
        <v>124</v>
      </c>
      <c r="E63" s="95">
        <v>1793</v>
      </c>
      <c r="F63" s="30" t="s">
        <v>51</v>
      </c>
      <c r="G63" s="95" t="s">
        <v>516</v>
      </c>
      <c r="H63" s="94">
        <v>320</v>
      </c>
      <c r="I63" s="94">
        <f t="shared" si="6"/>
        <v>63936000</v>
      </c>
      <c r="J63" s="94" t="s">
        <v>519</v>
      </c>
      <c r="K63" s="94">
        <v>1152</v>
      </c>
      <c r="L63" s="94">
        <v>1152</v>
      </c>
      <c r="M63" s="94">
        <f t="shared" si="7"/>
        <v>107.76426566884939</v>
      </c>
      <c r="N63" s="98">
        <f t="shared" si="8"/>
        <v>25863.423760523852</v>
      </c>
      <c r="O63" s="94">
        <f t="shared" si="9"/>
        <v>0.8090410335499203</v>
      </c>
      <c r="P63" s="27">
        <f>AVERAGE(O47:O63)</f>
        <v>0.67738353884551705</v>
      </c>
    </row>
  </sheetData>
  <sortState ref="A2:O63">
    <sortCondition ref="F2:F63"/>
    <sortCondition ref="E2:E6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opLeftCell="D1" workbookViewId="0">
      <selection activeCell="R39" sqref="R39:R45"/>
    </sheetView>
  </sheetViews>
  <sheetFormatPr defaultColWidth="8.88671875" defaultRowHeight="14.4" x14ac:dyDescent="0.3"/>
  <cols>
    <col min="1" max="1" width="19.33203125" style="1" bestFit="1" customWidth="1"/>
    <col min="2" max="2" width="8.88671875" style="1"/>
    <col min="3" max="3" width="12.44140625" style="1" customWidth="1"/>
    <col min="4" max="4" width="19.33203125" style="1" bestFit="1" customWidth="1"/>
    <col min="5" max="5" width="17.6640625" style="1" customWidth="1"/>
    <col min="6" max="6" width="8.88671875" style="5"/>
    <col min="7" max="11" width="8.88671875" style="1"/>
    <col min="12" max="12" width="11.33203125" style="1" bestFit="1" customWidth="1"/>
    <col min="13" max="16" width="8.88671875" style="1"/>
    <col min="17" max="17" width="8.88671875" style="4"/>
    <col min="18" max="18" width="16.109375" style="1" customWidth="1"/>
    <col min="19" max="16384" width="8.88671875" style="1"/>
  </cols>
  <sheetData>
    <row r="1" spans="1:20" s="8" customFormat="1" x14ac:dyDescent="0.3">
      <c r="A1" s="8" t="s">
        <v>117</v>
      </c>
      <c r="B1" s="14" t="s">
        <v>39</v>
      </c>
      <c r="C1" s="8" t="s">
        <v>112</v>
      </c>
      <c r="D1" s="8" t="s">
        <v>110</v>
      </c>
      <c r="E1" s="18" t="s">
        <v>114</v>
      </c>
      <c r="F1" s="18" t="s">
        <v>40</v>
      </c>
      <c r="G1" s="8" t="s">
        <v>113</v>
      </c>
      <c r="H1" s="8" t="s">
        <v>0</v>
      </c>
      <c r="I1" s="8" t="s">
        <v>43</v>
      </c>
      <c r="J1" s="8" t="s">
        <v>505</v>
      </c>
      <c r="K1" s="8" t="s">
        <v>506</v>
      </c>
      <c r="L1" s="8" t="s">
        <v>93</v>
      </c>
      <c r="M1" s="8" t="s">
        <v>115</v>
      </c>
      <c r="N1" s="8" t="s">
        <v>66</v>
      </c>
      <c r="O1" s="8" t="s">
        <v>67</v>
      </c>
      <c r="P1" s="8" t="s">
        <v>68</v>
      </c>
      <c r="Q1" s="20" t="s">
        <v>507</v>
      </c>
      <c r="R1" s="8" t="s">
        <v>508</v>
      </c>
    </row>
    <row r="2" spans="1:20" x14ac:dyDescent="0.3">
      <c r="A2" s="1" t="s">
        <v>123</v>
      </c>
      <c r="B2" s="1" t="s">
        <v>119</v>
      </c>
      <c r="C2" s="1" t="s">
        <v>369</v>
      </c>
      <c r="D2" s="1" t="s">
        <v>81</v>
      </c>
      <c r="E2" s="1" t="s">
        <v>70</v>
      </c>
      <c r="F2" s="5">
        <v>1684</v>
      </c>
      <c r="G2" s="1" t="s">
        <v>51</v>
      </c>
      <c r="H2" s="1" t="s">
        <v>94</v>
      </c>
      <c r="I2" s="1">
        <v>12</v>
      </c>
      <c r="J2" s="1">
        <f>SUM(I2*6.9)</f>
        <v>82.800000000000011</v>
      </c>
      <c r="K2" s="1">
        <f>SUM(I2*203)</f>
        <v>2436</v>
      </c>
      <c r="L2" s="1">
        <f>SUM(I2*677295)</f>
        <v>8127540</v>
      </c>
      <c r="M2" s="1">
        <v>20</v>
      </c>
      <c r="P2" s="1">
        <f t="shared" ref="P2:P38" si="0">SUM(M2*240+N2*12+O2)</f>
        <v>4800</v>
      </c>
      <c r="Q2" s="4">
        <f>SUM(P2/J2)</f>
        <v>57.971014492753618</v>
      </c>
      <c r="R2" s="31">
        <f>SUM(P2/L2)*2000</f>
        <v>1.1811692098716218</v>
      </c>
    </row>
    <row r="3" spans="1:20" x14ac:dyDescent="0.3">
      <c r="A3" s="1" t="s">
        <v>123</v>
      </c>
      <c r="B3" s="1" t="s">
        <v>119</v>
      </c>
      <c r="C3" s="1" t="s">
        <v>370</v>
      </c>
      <c r="D3" s="1" t="s">
        <v>91</v>
      </c>
      <c r="E3" s="1" t="s">
        <v>70</v>
      </c>
      <c r="F3" s="5">
        <v>1694</v>
      </c>
      <c r="G3" s="1" t="s">
        <v>51</v>
      </c>
      <c r="H3" s="1" t="s">
        <v>94</v>
      </c>
      <c r="I3" s="1">
        <v>12</v>
      </c>
      <c r="J3" s="1">
        <f t="shared" ref="J3:J21" si="1">SUM(I3*6.9)</f>
        <v>82.800000000000011</v>
      </c>
      <c r="K3" s="1">
        <f t="shared" ref="K3:K21" si="2">SUM(I3*203)</f>
        <v>2436</v>
      </c>
      <c r="L3" s="1">
        <f t="shared" ref="L3:L21" si="3">SUM(I3*677295)</f>
        <v>8127540</v>
      </c>
      <c r="M3" s="1">
        <v>18</v>
      </c>
      <c r="P3" s="1">
        <f t="shared" si="0"/>
        <v>4320</v>
      </c>
      <c r="Q3" s="4">
        <f t="shared" ref="Q3:Q21" si="4">SUM(P3/J3)</f>
        <v>52.173913043478251</v>
      </c>
      <c r="R3" s="31">
        <f t="shared" ref="R3:R21" si="5">SUM(P3/L3)*2000</f>
        <v>1.0630522888844594</v>
      </c>
    </row>
    <row r="4" spans="1:20" ht="15.6" x14ac:dyDescent="0.3">
      <c r="A4" s="1" t="s">
        <v>123</v>
      </c>
      <c r="B4" s="1" t="s">
        <v>119</v>
      </c>
      <c r="C4" s="1" t="s">
        <v>369</v>
      </c>
      <c r="D4" s="1" t="s">
        <v>77</v>
      </c>
      <c r="E4" s="1" t="s">
        <v>70</v>
      </c>
      <c r="F4" s="5">
        <v>1684</v>
      </c>
      <c r="G4" s="1" t="s">
        <v>51</v>
      </c>
      <c r="H4" s="1" t="s">
        <v>94</v>
      </c>
      <c r="I4" s="1">
        <v>14</v>
      </c>
      <c r="J4" s="1">
        <f t="shared" si="1"/>
        <v>96.600000000000009</v>
      </c>
      <c r="K4" s="1">
        <f t="shared" si="2"/>
        <v>2842</v>
      </c>
      <c r="L4" s="1">
        <f t="shared" si="3"/>
        <v>9482130</v>
      </c>
      <c r="M4" s="1">
        <v>15</v>
      </c>
      <c r="N4" s="1">
        <v>10</v>
      </c>
      <c r="P4" s="1">
        <f t="shared" si="0"/>
        <v>3720</v>
      </c>
      <c r="Q4" s="4">
        <f t="shared" si="4"/>
        <v>38.509316770186331</v>
      </c>
      <c r="R4" s="31">
        <f t="shared" si="5"/>
        <v>0.7846338322718629</v>
      </c>
      <c r="T4" s="23"/>
    </row>
    <row r="5" spans="1:20" ht="15.6" x14ac:dyDescent="0.3">
      <c r="A5" s="1" t="s">
        <v>123</v>
      </c>
      <c r="B5" s="1" t="s">
        <v>119</v>
      </c>
      <c r="C5" s="1" t="s">
        <v>369</v>
      </c>
      <c r="D5" s="1" t="s">
        <v>78</v>
      </c>
      <c r="E5" s="1" t="s">
        <v>70</v>
      </c>
      <c r="F5" s="5">
        <v>1684</v>
      </c>
      <c r="G5" s="1" t="s">
        <v>51</v>
      </c>
      <c r="H5" s="1" t="s">
        <v>94</v>
      </c>
      <c r="I5" s="1">
        <v>14</v>
      </c>
      <c r="J5" s="1">
        <f t="shared" si="1"/>
        <v>96.600000000000009</v>
      </c>
      <c r="K5" s="1">
        <f t="shared" si="2"/>
        <v>2842</v>
      </c>
      <c r="L5" s="1">
        <f t="shared" si="3"/>
        <v>9482130</v>
      </c>
      <c r="M5" s="1">
        <v>22</v>
      </c>
      <c r="N5" s="1">
        <v>8</v>
      </c>
      <c r="P5" s="1">
        <f t="shared" si="0"/>
        <v>5376</v>
      </c>
      <c r="Q5" s="4">
        <f t="shared" si="4"/>
        <v>55.652173913043477</v>
      </c>
      <c r="R5" s="31">
        <f t="shared" si="5"/>
        <v>1.1339224414767568</v>
      </c>
      <c r="T5" s="23"/>
    </row>
    <row r="6" spans="1:20" ht="15.6" x14ac:dyDescent="0.3">
      <c r="A6" s="1" t="s">
        <v>123</v>
      </c>
      <c r="B6" s="1" t="s">
        <v>119</v>
      </c>
      <c r="C6" s="1" t="s">
        <v>369</v>
      </c>
      <c r="D6" s="1" t="s">
        <v>73</v>
      </c>
      <c r="E6" s="1" t="s">
        <v>70</v>
      </c>
      <c r="F6" s="5">
        <v>1683</v>
      </c>
      <c r="G6" s="1" t="s">
        <v>51</v>
      </c>
      <c r="H6" s="1" t="s">
        <v>94</v>
      </c>
      <c r="I6" s="1">
        <v>16</v>
      </c>
      <c r="J6" s="1">
        <f t="shared" si="1"/>
        <v>110.4</v>
      </c>
      <c r="K6" s="1">
        <f t="shared" si="2"/>
        <v>3248</v>
      </c>
      <c r="L6" s="1">
        <f t="shared" si="3"/>
        <v>10836720</v>
      </c>
      <c r="M6" s="1">
        <v>20</v>
      </c>
      <c r="P6" s="1">
        <f t="shared" si="0"/>
        <v>4800</v>
      </c>
      <c r="Q6" s="4">
        <f t="shared" si="4"/>
        <v>43.478260869565219</v>
      </c>
      <c r="R6" s="31">
        <f t="shared" si="5"/>
        <v>0.88587690740371627</v>
      </c>
      <c r="T6" s="23"/>
    </row>
    <row r="7" spans="1:20" ht="15.6" x14ac:dyDescent="0.3">
      <c r="A7" s="1" t="s">
        <v>123</v>
      </c>
      <c r="B7" s="1" t="s">
        <v>119</v>
      </c>
      <c r="C7" s="1" t="s">
        <v>369</v>
      </c>
      <c r="D7" s="1" t="s">
        <v>69</v>
      </c>
      <c r="E7" s="1" t="s">
        <v>70</v>
      </c>
      <c r="F7" s="5">
        <v>1683</v>
      </c>
      <c r="G7" s="1" t="s">
        <v>51</v>
      </c>
      <c r="H7" s="1" t="s">
        <v>94</v>
      </c>
      <c r="I7" s="1">
        <v>20</v>
      </c>
      <c r="J7" s="1">
        <f t="shared" si="1"/>
        <v>138</v>
      </c>
      <c r="K7" s="1">
        <f t="shared" si="2"/>
        <v>4060</v>
      </c>
      <c r="L7" s="1">
        <f t="shared" si="3"/>
        <v>13545900</v>
      </c>
      <c r="M7" s="1">
        <v>33</v>
      </c>
      <c r="P7" s="1">
        <f t="shared" si="0"/>
        <v>7920</v>
      </c>
      <c r="Q7" s="4">
        <f t="shared" si="4"/>
        <v>57.391304347826086</v>
      </c>
      <c r="R7" s="31">
        <f t="shared" si="5"/>
        <v>1.1693575177729054</v>
      </c>
      <c r="T7" s="23"/>
    </row>
    <row r="8" spans="1:20" ht="15.6" x14ac:dyDescent="0.3">
      <c r="A8" s="1" t="s">
        <v>123</v>
      </c>
      <c r="B8" s="1" t="s">
        <v>119</v>
      </c>
      <c r="C8" s="1" t="s">
        <v>369</v>
      </c>
      <c r="D8" s="1" t="s">
        <v>76</v>
      </c>
      <c r="E8" s="1" t="s">
        <v>70</v>
      </c>
      <c r="F8" s="5">
        <v>1684</v>
      </c>
      <c r="G8" s="1" t="s">
        <v>51</v>
      </c>
      <c r="H8" s="1" t="s">
        <v>94</v>
      </c>
      <c r="I8" s="1">
        <v>20</v>
      </c>
      <c r="J8" s="1">
        <f t="shared" si="1"/>
        <v>138</v>
      </c>
      <c r="K8" s="1">
        <f t="shared" si="2"/>
        <v>4060</v>
      </c>
      <c r="L8" s="1">
        <f t="shared" si="3"/>
        <v>13545900</v>
      </c>
      <c r="M8" s="1">
        <v>25</v>
      </c>
      <c r="N8" s="1">
        <v>10</v>
      </c>
      <c r="P8" s="1">
        <f t="shared" si="0"/>
        <v>6120</v>
      </c>
      <c r="Q8" s="4">
        <f t="shared" si="4"/>
        <v>44.347826086956523</v>
      </c>
      <c r="R8" s="31">
        <f t="shared" si="5"/>
        <v>0.90359444555179058</v>
      </c>
      <c r="T8" s="23"/>
    </row>
    <row r="9" spans="1:20" ht="15.6" x14ac:dyDescent="0.3">
      <c r="A9" s="1" t="s">
        <v>123</v>
      </c>
      <c r="B9" s="1" t="s">
        <v>119</v>
      </c>
      <c r="C9" s="1" t="s">
        <v>369</v>
      </c>
      <c r="D9" s="1" t="s">
        <v>80</v>
      </c>
      <c r="E9" s="1" t="s">
        <v>70</v>
      </c>
      <c r="F9" s="5">
        <v>1684</v>
      </c>
      <c r="G9" s="1" t="s">
        <v>51</v>
      </c>
      <c r="H9" s="1" t="s">
        <v>94</v>
      </c>
      <c r="I9" s="1">
        <v>4</v>
      </c>
      <c r="J9" s="1">
        <f t="shared" si="1"/>
        <v>27.6</v>
      </c>
      <c r="K9" s="1">
        <f t="shared" si="2"/>
        <v>812</v>
      </c>
      <c r="L9" s="1">
        <f t="shared" si="3"/>
        <v>2709180</v>
      </c>
      <c r="M9" s="1">
        <v>7</v>
      </c>
      <c r="N9" s="1">
        <v>8</v>
      </c>
      <c r="O9" s="1">
        <v>6</v>
      </c>
      <c r="P9" s="1">
        <f t="shared" si="0"/>
        <v>1782</v>
      </c>
      <c r="Q9" s="4">
        <f t="shared" si="4"/>
        <v>64.565217391304344</v>
      </c>
      <c r="R9" s="31">
        <f t="shared" si="5"/>
        <v>1.3155272074945186</v>
      </c>
      <c r="T9" s="23"/>
    </row>
    <row r="10" spans="1:20" ht="15.6" x14ac:dyDescent="0.3">
      <c r="A10" s="1" t="s">
        <v>123</v>
      </c>
      <c r="B10" s="1" t="s">
        <v>119</v>
      </c>
      <c r="C10" s="1" t="s">
        <v>370</v>
      </c>
      <c r="D10" s="1" t="s">
        <v>92</v>
      </c>
      <c r="E10" s="1" t="s">
        <v>70</v>
      </c>
      <c r="F10" s="5">
        <v>1695</v>
      </c>
      <c r="G10" s="1" t="s">
        <v>51</v>
      </c>
      <c r="H10" s="1" t="s">
        <v>94</v>
      </c>
      <c r="I10" s="1">
        <v>5</v>
      </c>
      <c r="J10" s="1">
        <f t="shared" si="1"/>
        <v>34.5</v>
      </c>
      <c r="K10" s="1">
        <f t="shared" si="2"/>
        <v>1015</v>
      </c>
      <c r="L10" s="1">
        <f t="shared" si="3"/>
        <v>3386475</v>
      </c>
      <c r="M10" s="1">
        <v>7</v>
      </c>
      <c r="N10" s="1">
        <v>5</v>
      </c>
      <c r="P10" s="1">
        <f t="shared" si="0"/>
        <v>1740</v>
      </c>
      <c r="Q10" s="4">
        <f t="shared" si="4"/>
        <v>50.434782608695649</v>
      </c>
      <c r="R10" s="31">
        <f t="shared" si="5"/>
        <v>1.027617212588311</v>
      </c>
      <c r="T10" s="23"/>
    </row>
    <row r="11" spans="1:20" ht="15.6" x14ac:dyDescent="0.3">
      <c r="A11" s="1" t="s">
        <v>123</v>
      </c>
      <c r="B11" s="1" t="s">
        <v>119</v>
      </c>
      <c r="C11" s="1" t="s">
        <v>369</v>
      </c>
      <c r="D11" s="1" t="s">
        <v>90</v>
      </c>
      <c r="E11" s="1" t="s">
        <v>70</v>
      </c>
      <c r="F11" s="5">
        <v>1694</v>
      </c>
      <c r="G11" s="1" t="s">
        <v>51</v>
      </c>
      <c r="H11" s="1" t="s">
        <v>94</v>
      </c>
      <c r="I11" s="1">
        <v>55</v>
      </c>
      <c r="J11" s="1">
        <f t="shared" si="1"/>
        <v>379.5</v>
      </c>
      <c r="K11" s="1">
        <f t="shared" si="2"/>
        <v>11165</v>
      </c>
      <c r="L11" s="1">
        <f t="shared" si="3"/>
        <v>37251225</v>
      </c>
      <c r="M11" s="1">
        <v>79</v>
      </c>
      <c r="N11" s="1">
        <v>15</v>
      </c>
      <c r="P11" s="1">
        <f t="shared" si="0"/>
        <v>19140</v>
      </c>
      <c r="Q11" s="4">
        <f t="shared" si="4"/>
        <v>50.434782608695649</v>
      </c>
      <c r="R11" s="31">
        <f t="shared" si="5"/>
        <v>1.027617212588311</v>
      </c>
      <c r="T11" s="23"/>
    </row>
    <row r="12" spans="1:20" ht="15.6" x14ac:dyDescent="0.3">
      <c r="A12" s="1" t="s">
        <v>123</v>
      </c>
      <c r="B12" s="1" t="s">
        <v>119</v>
      </c>
      <c r="C12" s="1" t="s">
        <v>369</v>
      </c>
      <c r="D12" s="1" t="s">
        <v>79</v>
      </c>
      <c r="E12" s="1" t="s">
        <v>70</v>
      </c>
      <c r="F12" s="5">
        <v>1684</v>
      </c>
      <c r="G12" s="1" t="s">
        <v>51</v>
      </c>
      <c r="H12" s="1" t="s">
        <v>94</v>
      </c>
      <c r="I12" s="1">
        <v>6</v>
      </c>
      <c r="J12" s="1">
        <f t="shared" si="1"/>
        <v>41.400000000000006</v>
      </c>
      <c r="K12" s="1">
        <f t="shared" si="2"/>
        <v>1218</v>
      </c>
      <c r="L12" s="1">
        <f t="shared" si="3"/>
        <v>4063770</v>
      </c>
      <c r="M12" s="1">
        <v>10</v>
      </c>
      <c r="N12" s="1">
        <v>4</v>
      </c>
      <c r="P12" s="1">
        <f t="shared" si="0"/>
        <v>2448</v>
      </c>
      <c r="Q12" s="4">
        <f t="shared" si="4"/>
        <v>59.130434782608688</v>
      </c>
      <c r="R12" s="31">
        <f t="shared" si="5"/>
        <v>1.204792594069054</v>
      </c>
      <c r="T12" s="23"/>
    </row>
    <row r="13" spans="1:20" ht="15.6" x14ac:dyDescent="0.3">
      <c r="A13" s="1" t="s">
        <v>123</v>
      </c>
      <c r="B13" s="1" t="s">
        <v>119</v>
      </c>
      <c r="C13" s="1" t="s">
        <v>369</v>
      </c>
      <c r="D13" s="1" t="s">
        <v>82</v>
      </c>
      <c r="E13" s="1" t="s">
        <v>70</v>
      </c>
      <c r="F13" s="5">
        <v>1684</v>
      </c>
      <c r="G13" s="1" t="s">
        <v>51</v>
      </c>
      <c r="H13" s="1" t="s">
        <v>94</v>
      </c>
      <c r="I13" s="1">
        <v>6</v>
      </c>
      <c r="J13" s="1">
        <f t="shared" si="1"/>
        <v>41.400000000000006</v>
      </c>
      <c r="K13" s="1">
        <f t="shared" si="2"/>
        <v>1218</v>
      </c>
      <c r="L13" s="1">
        <f t="shared" si="3"/>
        <v>4063770</v>
      </c>
      <c r="M13" s="1">
        <v>11</v>
      </c>
      <c r="N13" s="1">
        <v>8</v>
      </c>
      <c r="P13" s="1">
        <f t="shared" si="0"/>
        <v>2736</v>
      </c>
      <c r="Q13" s="4">
        <f t="shared" si="4"/>
        <v>66.086956521739125</v>
      </c>
      <c r="R13" s="31">
        <f t="shared" si="5"/>
        <v>1.3465328992536487</v>
      </c>
      <c r="T13" s="23"/>
    </row>
    <row r="14" spans="1:20" ht="15.6" x14ac:dyDescent="0.3">
      <c r="A14" s="1" t="s">
        <v>123</v>
      </c>
      <c r="B14" s="1" t="s">
        <v>119</v>
      </c>
      <c r="C14" s="1" t="s">
        <v>369</v>
      </c>
      <c r="D14" s="1" t="s">
        <v>83</v>
      </c>
      <c r="E14" s="1" t="s">
        <v>70</v>
      </c>
      <c r="F14" s="5">
        <v>1683</v>
      </c>
      <c r="G14" s="1" t="s">
        <v>51</v>
      </c>
      <c r="H14" s="1" t="s">
        <v>94</v>
      </c>
      <c r="I14" s="1">
        <v>6</v>
      </c>
      <c r="J14" s="1">
        <f t="shared" si="1"/>
        <v>41.400000000000006</v>
      </c>
      <c r="K14" s="1">
        <f t="shared" si="2"/>
        <v>1218</v>
      </c>
      <c r="L14" s="1">
        <f t="shared" si="3"/>
        <v>4063770</v>
      </c>
      <c r="M14" s="1">
        <v>9</v>
      </c>
      <c r="P14" s="1">
        <f t="shared" si="0"/>
        <v>2160</v>
      </c>
      <c r="Q14" s="4">
        <f t="shared" si="4"/>
        <v>52.173913043478251</v>
      </c>
      <c r="R14" s="31">
        <f t="shared" si="5"/>
        <v>1.0630522888844594</v>
      </c>
      <c r="T14" s="23"/>
    </row>
    <row r="15" spans="1:20" x14ac:dyDescent="0.3">
      <c r="A15" s="1" t="s">
        <v>123</v>
      </c>
      <c r="B15" s="1" t="s">
        <v>119</v>
      </c>
      <c r="C15" s="1" t="s">
        <v>370</v>
      </c>
      <c r="D15" s="1" t="s">
        <v>87</v>
      </c>
      <c r="E15" s="1" t="s">
        <v>70</v>
      </c>
      <c r="F15" s="5">
        <v>1694</v>
      </c>
      <c r="G15" s="1" t="s">
        <v>51</v>
      </c>
      <c r="H15" s="1" t="s">
        <v>94</v>
      </c>
      <c r="I15" s="1">
        <v>60</v>
      </c>
      <c r="J15" s="1">
        <f t="shared" si="1"/>
        <v>414</v>
      </c>
      <c r="K15" s="1">
        <f t="shared" si="2"/>
        <v>12180</v>
      </c>
      <c r="L15" s="1">
        <f t="shared" si="3"/>
        <v>40637700</v>
      </c>
      <c r="M15" s="1">
        <v>75</v>
      </c>
      <c r="P15" s="1">
        <f t="shared" si="0"/>
        <v>18000</v>
      </c>
      <c r="Q15" s="4">
        <f t="shared" si="4"/>
        <v>43.478260869565219</v>
      </c>
      <c r="R15" s="31">
        <f t="shared" si="5"/>
        <v>0.88587690740371627</v>
      </c>
      <c r="T15" s="24"/>
    </row>
    <row r="16" spans="1:20" x14ac:dyDescent="0.3">
      <c r="A16" s="1" t="s">
        <v>123</v>
      </c>
      <c r="B16" s="1" t="s">
        <v>119</v>
      </c>
      <c r="C16" s="1" t="s">
        <v>370</v>
      </c>
      <c r="D16" s="1" t="s">
        <v>89</v>
      </c>
      <c r="E16" s="1" t="s">
        <v>70</v>
      </c>
      <c r="F16" s="5">
        <v>1694</v>
      </c>
      <c r="G16" s="1" t="s">
        <v>51</v>
      </c>
      <c r="H16" s="1" t="s">
        <v>94</v>
      </c>
      <c r="I16" s="1">
        <v>60</v>
      </c>
      <c r="J16" s="1">
        <f t="shared" si="1"/>
        <v>414</v>
      </c>
      <c r="K16" s="1">
        <f t="shared" si="2"/>
        <v>12180</v>
      </c>
      <c r="L16" s="1">
        <f t="shared" si="3"/>
        <v>40637700</v>
      </c>
      <c r="M16" s="1">
        <v>90</v>
      </c>
      <c r="P16" s="1">
        <f t="shared" si="0"/>
        <v>21600</v>
      </c>
      <c r="Q16" s="4">
        <f t="shared" si="4"/>
        <v>52.173913043478258</v>
      </c>
      <c r="R16" s="31">
        <f t="shared" si="5"/>
        <v>1.0630522888844594</v>
      </c>
    </row>
    <row r="17" spans="1:20" x14ac:dyDescent="0.3">
      <c r="A17" s="1" t="s">
        <v>123</v>
      </c>
      <c r="B17" s="1" t="s">
        <v>119</v>
      </c>
      <c r="C17" s="1" t="s">
        <v>370</v>
      </c>
      <c r="D17" s="1" t="s">
        <v>84</v>
      </c>
      <c r="E17" s="1" t="s">
        <v>70</v>
      </c>
      <c r="F17" s="5">
        <v>1693</v>
      </c>
      <c r="G17" s="1" t="s">
        <v>51</v>
      </c>
      <c r="H17" s="1" t="s">
        <v>94</v>
      </c>
      <c r="I17" s="1">
        <v>68</v>
      </c>
      <c r="J17" s="1">
        <f t="shared" si="1"/>
        <v>469.20000000000005</v>
      </c>
      <c r="K17" s="1">
        <f t="shared" si="2"/>
        <v>13804</v>
      </c>
      <c r="L17" s="1">
        <f t="shared" si="3"/>
        <v>46056060</v>
      </c>
      <c r="M17" s="1">
        <v>85</v>
      </c>
      <c r="P17" s="1">
        <f t="shared" si="0"/>
        <v>20400</v>
      </c>
      <c r="Q17" s="4">
        <f t="shared" si="4"/>
        <v>43.478260869565212</v>
      </c>
      <c r="R17" s="31">
        <f t="shared" si="5"/>
        <v>0.88587690740371627</v>
      </c>
    </row>
    <row r="18" spans="1:20" x14ac:dyDescent="0.3">
      <c r="A18" s="1" t="s">
        <v>123</v>
      </c>
      <c r="B18" s="1" t="s">
        <v>119</v>
      </c>
      <c r="C18" s="1" t="s">
        <v>370</v>
      </c>
      <c r="D18" s="1" t="s">
        <v>85</v>
      </c>
      <c r="E18" s="1" t="s">
        <v>70</v>
      </c>
      <c r="F18" s="5">
        <v>1693</v>
      </c>
      <c r="G18" s="1" t="s">
        <v>51</v>
      </c>
      <c r="H18" s="1" t="s">
        <v>94</v>
      </c>
      <c r="I18" s="1">
        <v>69</v>
      </c>
      <c r="J18" s="1">
        <f t="shared" si="1"/>
        <v>476.1</v>
      </c>
      <c r="K18" s="1">
        <f t="shared" si="2"/>
        <v>14007</v>
      </c>
      <c r="L18" s="1">
        <f t="shared" si="3"/>
        <v>46733355</v>
      </c>
      <c r="M18" s="1">
        <v>86</v>
      </c>
      <c r="N18" s="1">
        <v>5</v>
      </c>
      <c r="P18" s="1">
        <f t="shared" si="0"/>
        <v>20700</v>
      </c>
      <c r="Q18" s="4">
        <f t="shared" si="4"/>
        <v>43.478260869565219</v>
      </c>
      <c r="R18" s="31">
        <f t="shared" si="5"/>
        <v>0.88587690740371627</v>
      </c>
    </row>
    <row r="19" spans="1:20" x14ac:dyDescent="0.3">
      <c r="A19" s="1" t="s">
        <v>123</v>
      </c>
      <c r="B19" s="1" t="s">
        <v>119</v>
      </c>
      <c r="C19" s="1" t="s">
        <v>370</v>
      </c>
      <c r="D19" s="1" t="s">
        <v>88</v>
      </c>
      <c r="E19" s="1" t="s">
        <v>70</v>
      </c>
      <c r="F19" s="5">
        <v>1694</v>
      </c>
      <c r="G19" s="1" t="s">
        <v>51</v>
      </c>
      <c r="H19" s="1" t="s">
        <v>94</v>
      </c>
      <c r="I19" s="1">
        <v>8</v>
      </c>
      <c r="J19" s="1">
        <f t="shared" si="1"/>
        <v>55.2</v>
      </c>
      <c r="K19" s="1">
        <f t="shared" si="2"/>
        <v>1624</v>
      </c>
      <c r="L19" s="1">
        <f t="shared" si="3"/>
        <v>5418360</v>
      </c>
      <c r="M19" s="1">
        <v>12</v>
      </c>
      <c r="P19" s="1">
        <f t="shared" si="0"/>
        <v>2880</v>
      </c>
      <c r="Q19" s="4">
        <f t="shared" si="4"/>
        <v>52.173913043478258</v>
      </c>
      <c r="R19" s="31">
        <f t="shared" si="5"/>
        <v>1.0630522888844594</v>
      </c>
    </row>
    <row r="20" spans="1:20" x14ac:dyDescent="0.3">
      <c r="A20" s="1" t="s">
        <v>123</v>
      </c>
      <c r="B20" s="1" t="s">
        <v>119</v>
      </c>
      <c r="C20" s="1" t="s">
        <v>370</v>
      </c>
      <c r="D20" s="1" t="s">
        <v>86</v>
      </c>
      <c r="E20" s="1" t="s">
        <v>70</v>
      </c>
      <c r="F20" s="5">
        <v>1693</v>
      </c>
      <c r="G20" s="1" t="s">
        <v>51</v>
      </c>
      <c r="H20" s="1" t="s">
        <v>94</v>
      </c>
      <c r="I20" s="1">
        <v>80</v>
      </c>
      <c r="J20" s="1">
        <f t="shared" si="1"/>
        <v>552</v>
      </c>
      <c r="K20" s="1">
        <f t="shared" si="2"/>
        <v>16240</v>
      </c>
      <c r="L20" s="1">
        <f t="shared" si="3"/>
        <v>54183600</v>
      </c>
      <c r="M20" s="1">
        <v>100</v>
      </c>
      <c r="P20" s="1">
        <f t="shared" si="0"/>
        <v>24000</v>
      </c>
      <c r="Q20" s="4">
        <f t="shared" si="4"/>
        <v>43.478260869565219</v>
      </c>
      <c r="R20" s="31">
        <f t="shared" si="5"/>
        <v>0.88587690740371627</v>
      </c>
    </row>
    <row r="21" spans="1:20" x14ac:dyDescent="0.3">
      <c r="A21" s="1" t="s">
        <v>123</v>
      </c>
      <c r="B21" s="1" t="s">
        <v>119</v>
      </c>
      <c r="C21" s="1" t="s">
        <v>370</v>
      </c>
      <c r="D21" s="1" t="s">
        <v>75</v>
      </c>
      <c r="E21" s="1" t="s">
        <v>70</v>
      </c>
      <c r="F21" s="5">
        <v>1684</v>
      </c>
      <c r="G21" s="1" t="s">
        <v>51</v>
      </c>
      <c r="H21" s="1" t="s">
        <v>94</v>
      </c>
      <c r="I21" s="1">
        <v>9</v>
      </c>
      <c r="J21" s="1">
        <f t="shared" si="1"/>
        <v>62.1</v>
      </c>
      <c r="K21" s="1">
        <f t="shared" si="2"/>
        <v>1827</v>
      </c>
      <c r="L21" s="1">
        <f t="shared" si="3"/>
        <v>6095655</v>
      </c>
      <c r="M21" s="1">
        <v>10</v>
      </c>
      <c r="P21" s="1">
        <f t="shared" si="0"/>
        <v>2400</v>
      </c>
      <c r="Q21" s="4">
        <f t="shared" si="4"/>
        <v>38.647342995169083</v>
      </c>
      <c r="R21" s="31">
        <f t="shared" si="5"/>
        <v>0.78744613991441448</v>
      </c>
      <c r="T21" s="1">
        <f>AVERAGE(R2:R21)</f>
        <v>1.0281902202704809</v>
      </c>
    </row>
    <row r="22" spans="1:20" x14ac:dyDescent="0.3">
      <c r="A22" s="1" t="s">
        <v>123</v>
      </c>
      <c r="B22" s="1" t="s">
        <v>119</v>
      </c>
      <c r="C22" s="1" t="s">
        <v>369</v>
      </c>
      <c r="D22" s="1" t="s">
        <v>77</v>
      </c>
      <c r="E22" s="1" t="s">
        <v>70</v>
      </c>
      <c r="F22" s="5">
        <v>1684</v>
      </c>
      <c r="G22" s="1" t="s">
        <v>71</v>
      </c>
      <c r="H22" s="1" t="s">
        <v>95</v>
      </c>
      <c r="I22" s="1">
        <v>1008</v>
      </c>
      <c r="L22" s="1">
        <f>SUM(I22*1466)</f>
        <v>1477728</v>
      </c>
      <c r="M22" s="1">
        <v>6</v>
      </c>
      <c r="N22" s="1">
        <v>14</v>
      </c>
      <c r="P22" s="1">
        <f t="shared" si="0"/>
        <v>1608</v>
      </c>
      <c r="Q22" s="1"/>
    </row>
    <row r="23" spans="1:20" x14ac:dyDescent="0.3">
      <c r="A23" s="1" t="s">
        <v>123</v>
      </c>
      <c r="B23" s="1" t="s">
        <v>119</v>
      </c>
      <c r="C23" s="1" t="s">
        <v>369</v>
      </c>
      <c r="D23" s="1" t="s">
        <v>78</v>
      </c>
      <c r="E23" s="1" t="s">
        <v>70</v>
      </c>
      <c r="F23" s="5">
        <v>1684</v>
      </c>
      <c r="G23" s="1" t="s">
        <v>71</v>
      </c>
      <c r="H23" s="1" t="s">
        <v>95</v>
      </c>
      <c r="I23" s="1">
        <v>1008</v>
      </c>
      <c r="L23" s="1">
        <f t="shared" ref="L23:L33" si="6">SUM(I23*1466)</f>
        <v>1477728</v>
      </c>
      <c r="M23" s="1">
        <v>5</v>
      </c>
      <c r="N23" s="1">
        <v>19</v>
      </c>
      <c r="P23" s="1">
        <f t="shared" si="0"/>
        <v>1428</v>
      </c>
      <c r="Q23" s="1"/>
    </row>
    <row r="24" spans="1:20" x14ac:dyDescent="0.3">
      <c r="A24" s="1" t="s">
        <v>123</v>
      </c>
      <c r="B24" s="1" t="s">
        <v>119</v>
      </c>
      <c r="C24" s="1" t="s">
        <v>370</v>
      </c>
      <c r="D24" s="1" t="s">
        <v>92</v>
      </c>
      <c r="E24" s="1" t="s">
        <v>70</v>
      </c>
      <c r="F24" s="5">
        <v>1695</v>
      </c>
      <c r="G24" s="1" t="s">
        <v>71</v>
      </c>
      <c r="H24" s="1" t="s">
        <v>95</v>
      </c>
      <c r="I24" s="1">
        <v>164</v>
      </c>
      <c r="L24" s="1">
        <f t="shared" si="6"/>
        <v>240424</v>
      </c>
      <c r="N24" s="1">
        <v>17</v>
      </c>
      <c r="O24" s="1">
        <v>7</v>
      </c>
      <c r="P24" s="1">
        <f t="shared" si="0"/>
        <v>211</v>
      </c>
      <c r="Q24" s="1"/>
    </row>
    <row r="25" spans="1:20" x14ac:dyDescent="0.3">
      <c r="A25" s="1" t="s">
        <v>123</v>
      </c>
      <c r="B25" s="1" t="s">
        <v>119</v>
      </c>
      <c r="C25" s="1" t="s">
        <v>370</v>
      </c>
      <c r="D25" s="1" t="s">
        <v>88</v>
      </c>
      <c r="E25" s="1" t="s">
        <v>70</v>
      </c>
      <c r="F25" s="5">
        <v>1694</v>
      </c>
      <c r="G25" s="1" t="s">
        <v>71</v>
      </c>
      <c r="H25" s="1" t="s">
        <v>95</v>
      </c>
      <c r="I25" s="1">
        <v>1972</v>
      </c>
      <c r="L25" s="1">
        <f t="shared" si="6"/>
        <v>2890952</v>
      </c>
      <c r="M25" s="1">
        <v>6</v>
      </c>
      <c r="P25" s="1">
        <f t="shared" si="0"/>
        <v>1440</v>
      </c>
      <c r="Q25" s="1"/>
    </row>
    <row r="26" spans="1:20" x14ac:dyDescent="0.3">
      <c r="A26" s="1" t="s">
        <v>123</v>
      </c>
      <c r="B26" s="1" t="s">
        <v>119</v>
      </c>
      <c r="C26" s="1" t="s">
        <v>369</v>
      </c>
      <c r="D26" s="1" t="s">
        <v>81</v>
      </c>
      <c r="E26" s="1" t="s">
        <v>70</v>
      </c>
      <c r="F26" s="5">
        <v>1684</v>
      </c>
      <c r="G26" s="1" t="s">
        <v>71</v>
      </c>
      <c r="H26" s="1" t="s">
        <v>95</v>
      </c>
      <c r="I26" s="1">
        <v>224</v>
      </c>
      <c r="L26" s="1">
        <f t="shared" si="6"/>
        <v>328384</v>
      </c>
      <c r="M26" s="1">
        <v>1</v>
      </c>
      <c r="N26" s="1">
        <v>8</v>
      </c>
      <c r="P26" s="1">
        <f t="shared" si="0"/>
        <v>336</v>
      </c>
      <c r="Q26" s="1"/>
    </row>
    <row r="27" spans="1:20" x14ac:dyDescent="0.3">
      <c r="A27" s="1" t="s">
        <v>123</v>
      </c>
      <c r="B27" s="1" t="s">
        <v>119</v>
      </c>
      <c r="C27" s="1" t="s">
        <v>369</v>
      </c>
      <c r="D27" s="1" t="s">
        <v>82</v>
      </c>
      <c r="E27" s="1" t="s">
        <v>70</v>
      </c>
      <c r="F27" s="5">
        <v>1684</v>
      </c>
      <c r="G27" s="1" t="s">
        <v>71</v>
      </c>
      <c r="H27" s="1" t="s">
        <v>95</v>
      </c>
      <c r="I27" s="1">
        <v>224</v>
      </c>
      <c r="L27" s="1">
        <f t="shared" si="6"/>
        <v>328384</v>
      </c>
      <c r="M27" s="1">
        <v>1</v>
      </c>
      <c r="N27" s="1">
        <v>8</v>
      </c>
      <c r="P27" s="1">
        <f t="shared" si="0"/>
        <v>336</v>
      </c>
      <c r="Q27" s="1"/>
    </row>
    <row r="28" spans="1:20" x14ac:dyDescent="0.3">
      <c r="A28" s="1" t="s">
        <v>123</v>
      </c>
      <c r="B28" s="1" t="s">
        <v>119</v>
      </c>
      <c r="C28" s="1" t="s">
        <v>370</v>
      </c>
      <c r="D28" s="1" t="s">
        <v>91</v>
      </c>
      <c r="E28" s="1" t="s">
        <v>70</v>
      </c>
      <c r="F28" s="5">
        <v>1694</v>
      </c>
      <c r="G28" s="1" t="s">
        <v>71</v>
      </c>
      <c r="H28" s="1" t="s">
        <v>95</v>
      </c>
      <c r="I28" s="1">
        <v>232</v>
      </c>
      <c r="L28" s="1">
        <f t="shared" si="6"/>
        <v>340112</v>
      </c>
      <c r="M28" s="1">
        <v>1</v>
      </c>
      <c r="N28" s="1">
        <v>5</v>
      </c>
      <c r="P28" s="1">
        <f t="shared" si="0"/>
        <v>300</v>
      </c>
      <c r="Q28" s="1"/>
    </row>
    <row r="29" spans="1:20" x14ac:dyDescent="0.3">
      <c r="A29" s="1" t="s">
        <v>123</v>
      </c>
      <c r="B29" s="1" t="s">
        <v>119</v>
      </c>
      <c r="C29" s="1" t="s">
        <v>370</v>
      </c>
      <c r="D29" s="1" t="s">
        <v>87</v>
      </c>
      <c r="E29" s="1" t="s">
        <v>70</v>
      </c>
      <c r="F29" s="5">
        <v>1694</v>
      </c>
      <c r="G29" s="1" t="s">
        <v>71</v>
      </c>
      <c r="H29" s="1" t="s">
        <v>95</v>
      </c>
      <c r="I29" s="1">
        <v>463</v>
      </c>
      <c r="L29" s="1">
        <f t="shared" si="6"/>
        <v>678758</v>
      </c>
      <c r="M29" s="1">
        <v>5</v>
      </c>
      <c r="P29" s="1">
        <f t="shared" si="0"/>
        <v>1200</v>
      </c>
      <c r="Q29" s="1"/>
    </row>
    <row r="30" spans="1:20" x14ac:dyDescent="0.3">
      <c r="A30" s="1" t="s">
        <v>123</v>
      </c>
      <c r="B30" s="1" t="s">
        <v>119</v>
      </c>
      <c r="C30" s="1" t="s">
        <v>370</v>
      </c>
      <c r="D30" s="1" t="s">
        <v>84</v>
      </c>
      <c r="E30" s="1" t="s">
        <v>70</v>
      </c>
      <c r="F30" s="5">
        <v>1693</v>
      </c>
      <c r="G30" s="1" t="s">
        <v>71</v>
      </c>
      <c r="H30" s="1" t="s">
        <v>95</v>
      </c>
      <c r="I30" s="1">
        <v>491</v>
      </c>
      <c r="L30" s="1">
        <f t="shared" si="6"/>
        <v>719806</v>
      </c>
      <c r="M30" s="1">
        <v>5</v>
      </c>
      <c r="P30" s="1">
        <f t="shared" si="0"/>
        <v>1200</v>
      </c>
      <c r="Q30" s="1"/>
    </row>
    <row r="31" spans="1:20" x14ac:dyDescent="0.3">
      <c r="A31" s="1" t="s">
        <v>123</v>
      </c>
      <c r="B31" s="1" t="s">
        <v>119</v>
      </c>
      <c r="C31" s="1" t="s">
        <v>370</v>
      </c>
      <c r="D31" s="1" t="s">
        <v>86</v>
      </c>
      <c r="E31" s="1" t="s">
        <v>70</v>
      </c>
      <c r="F31" s="5">
        <v>1693</v>
      </c>
      <c r="G31" s="1" t="s">
        <v>71</v>
      </c>
      <c r="H31" s="1" t="s">
        <v>95</v>
      </c>
      <c r="I31" s="1">
        <v>491</v>
      </c>
      <c r="L31" s="1">
        <f t="shared" si="6"/>
        <v>719806</v>
      </c>
      <c r="M31" s="1">
        <v>4</v>
      </c>
      <c r="P31" s="1">
        <f t="shared" si="0"/>
        <v>960</v>
      </c>
      <c r="Q31" s="1"/>
    </row>
    <row r="32" spans="1:20" x14ac:dyDescent="0.3">
      <c r="A32" s="1" t="s">
        <v>123</v>
      </c>
      <c r="B32" s="1" t="s">
        <v>119</v>
      </c>
      <c r="C32" s="1" t="s">
        <v>369</v>
      </c>
      <c r="D32" s="1" t="s">
        <v>79</v>
      </c>
      <c r="E32" s="1" t="s">
        <v>70</v>
      </c>
      <c r="F32" s="5">
        <v>1684</v>
      </c>
      <c r="G32" s="1" t="s">
        <v>71</v>
      </c>
      <c r="H32" s="1" t="s">
        <v>95</v>
      </c>
      <c r="I32" s="1">
        <v>504</v>
      </c>
      <c r="L32" s="1">
        <f t="shared" si="6"/>
        <v>738864</v>
      </c>
      <c r="M32" s="1">
        <v>3</v>
      </c>
      <c r="N32" s="1">
        <v>2</v>
      </c>
      <c r="O32" s="1">
        <v>6</v>
      </c>
      <c r="P32" s="1">
        <f t="shared" si="0"/>
        <v>750</v>
      </c>
      <c r="Q32" s="1"/>
    </row>
    <row r="33" spans="1:20" x14ac:dyDescent="0.3">
      <c r="A33" s="1" t="s">
        <v>123</v>
      </c>
      <c r="B33" s="1" t="s">
        <v>119</v>
      </c>
      <c r="C33" s="1" t="s">
        <v>369</v>
      </c>
      <c r="D33" s="1" t="s">
        <v>75</v>
      </c>
      <c r="E33" s="1" t="s">
        <v>70</v>
      </c>
      <c r="F33" s="5">
        <v>1684</v>
      </c>
      <c r="G33" s="1" t="s">
        <v>71</v>
      </c>
      <c r="H33" s="1" t="s">
        <v>95</v>
      </c>
      <c r="I33" s="1">
        <v>532</v>
      </c>
      <c r="L33" s="1">
        <f t="shared" si="6"/>
        <v>779912</v>
      </c>
      <c r="M33" s="1">
        <v>3</v>
      </c>
      <c r="O33" s="1">
        <v>3</v>
      </c>
      <c r="P33" s="1">
        <f t="shared" si="0"/>
        <v>723</v>
      </c>
      <c r="Q33" s="1"/>
    </row>
    <row r="34" spans="1:20" x14ac:dyDescent="0.3">
      <c r="A34" s="1" t="s">
        <v>123</v>
      </c>
      <c r="B34" s="1" t="s">
        <v>119</v>
      </c>
      <c r="C34" s="1" t="s">
        <v>369</v>
      </c>
      <c r="D34" s="1" t="s">
        <v>73</v>
      </c>
      <c r="E34" s="1" t="s">
        <v>70</v>
      </c>
      <c r="F34" s="5">
        <v>1683</v>
      </c>
      <c r="G34" s="1" t="s">
        <v>74</v>
      </c>
      <c r="H34" s="1" t="s">
        <v>96</v>
      </c>
      <c r="I34" s="1">
        <v>16</v>
      </c>
      <c r="L34" s="1">
        <f>SUM(I34*88984)</f>
        <v>1423744</v>
      </c>
      <c r="M34" s="1">
        <v>4</v>
      </c>
      <c r="N34" s="1">
        <v>10</v>
      </c>
      <c r="P34" s="1">
        <f t="shared" si="0"/>
        <v>1080</v>
      </c>
      <c r="Q34" s="1"/>
    </row>
    <row r="35" spans="1:20" x14ac:dyDescent="0.3">
      <c r="A35" s="1" t="s">
        <v>123</v>
      </c>
      <c r="B35" s="1" t="s">
        <v>119</v>
      </c>
      <c r="C35" s="1" t="s">
        <v>369</v>
      </c>
      <c r="D35" s="1" t="s">
        <v>83</v>
      </c>
      <c r="E35" s="1" t="s">
        <v>70</v>
      </c>
      <c r="F35" s="5">
        <v>1683</v>
      </c>
      <c r="G35" s="1" t="s">
        <v>72</v>
      </c>
      <c r="H35" s="1" t="s">
        <v>96</v>
      </c>
      <c r="I35" s="1">
        <v>15</v>
      </c>
      <c r="L35" s="1">
        <f>SUM(I35*87204)</f>
        <v>1308060</v>
      </c>
      <c r="M35" s="1">
        <v>3</v>
      </c>
      <c r="N35" s="1">
        <v>10</v>
      </c>
      <c r="P35" s="1">
        <f t="shared" si="0"/>
        <v>840</v>
      </c>
      <c r="Q35" s="1"/>
    </row>
    <row r="36" spans="1:20" x14ac:dyDescent="0.3">
      <c r="A36" s="1" t="s">
        <v>123</v>
      </c>
      <c r="B36" s="1" t="s">
        <v>119</v>
      </c>
      <c r="C36" s="1" t="s">
        <v>369</v>
      </c>
      <c r="D36" s="1" t="s">
        <v>69</v>
      </c>
      <c r="E36" s="1" t="s">
        <v>70</v>
      </c>
      <c r="F36" s="5">
        <v>1683</v>
      </c>
      <c r="G36" s="1" t="s">
        <v>72</v>
      </c>
      <c r="H36" s="1" t="s">
        <v>96</v>
      </c>
      <c r="I36" s="1">
        <v>16</v>
      </c>
      <c r="L36" s="1">
        <f t="shared" ref="L36:L38" si="7">SUM(I36*87204)</f>
        <v>1395264</v>
      </c>
      <c r="M36" s="1">
        <v>3</v>
      </c>
      <c r="N36" s="1">
        <v>14</v>
      </c>
      <c r="P36" s="1">
        <f t="shared" si="0"/>
        <v>888</v>
      </c>
      <c r="Q36" s="1"/>
    </row>
    <row r="37" spans="1:20" x14ac:dyDescent="0.3">
      <c r="A37" s="1" t="s">
        <v>123</v>
      </c>
      <c r="B37" s="1" t="s">
        <v>119</v>
      </c>
      <c r="C37" s="1" t="s">
        <v>369</v>
      </c>
      <c r="D37" s="1" t="s">
        <v>77</v>
      </c>
      <c r="E37" s="1" t="s">
        <v>70</v>
      </c>
      <c r="F37" s="5">
        <v>1684</v>
      </c>
      <c r="G37" s="1" t="s">
        <v>72</v>
      </c>
      <c r="H37" s="1" t="s">
        <v>96</v>
      </c>
      <c r="I37" s="1">
        <v>8.5</v>
      </c>
      <c r="L37" s="1">
        <f t="shared" si="7"/>
        <v>741234</v>
      </c>
      <c r="M37" s="1">
        <v>2</v>
      </c>
      <c r="P37" s="1">
        <f t="shared" si="0"/>
        <v>480</v>
      </c>
      <c r="Q37" s="1"/>
    </row>
    <row r="38" spans="1:20" x14ac:dyDescent="0.3">
      <c r="A38" s="1" t="s">
        <v>123</v>
      </c>
      <c r="B38" s="1" t="s">
        <v>119</v>
      </c>
      <c r="C38" s="1" t="s">
        <v>369</v>
      </c>
      <c r="D38" s="1" t="s">
        <v>78</v>
      </c>
      <c r="E38" s="1" t="s">
        <v>70</v>
      </c>
      <c r="F38" s="5">
        <v>1684</v>
      </c>
      <c r="G38" s="1" t="s">
        <v>72</v>
      </c>
      <c r="H38" s="1" t="s">
        <v>96</v>
      </c>
      <c r="I38" s="1">
        <v>8.5</v>
      </c>
      <c r="L38" s="1">
        <f t="shared" si="7"/>
        <v>741234</v>
      </c>
      <c r="M38" s="1">
        <v>2</v>
      </c>
      <c r="N38" s="1">
        <v>13</v>
      </c>
      <c r="P38" s="1">
        <f t="shared" si="0"/>
        <v>636</v>
      </c>
      <c r="Q38" s="1"/>
    </row>
    <row r="39" spans="1:20" x14ac:dyDescent="0.3">
      <c r="A39" s="1" t="s">
        <v>123</v>
      </c>
      <c r="B39" s="1" t="s">
        <v>119</v>
      </c>
      <c r="C39" s="1" t="s">
        <v>371</v>
      </c>
      <c r="D39" s="1" t="s">
        <v>98</v>
      </c>
      <c r="E39" s="1" t="s">
        <v>70</v>
      </c>
      <c r="F39" s="5">
        <v>1722</v>
      </c>
      <c r="G39" s="1" t="s">
        <v>51</v>
      </c>
      <c r="H39" s="1" t="s">
        <v>94</v>
      </c>
      <c r="I39" s="1">
        <v>59.9</v>
      </c>
      <c r="J39" s="1">
        <f t="shared" ref="J39:J45" si="8">SUM(I39*6.9)</f>
        <v>413.31</v>
      </c>
      <c r="K39" s="1">
        <f t="shared" ref="K39:K45" si="9">SUM(I39*203)</f>
        <v>12159.699999999999</v>
      </c>
      <c r="L39" s="1">
        <f t="shared" ref="L39:L45" si="10">SUM(I39*677295)</f>
        <v>40569970.5</v>
      </c>
      <c r="M39" s="1">
        <v>58</v>
      </c>
      <c r="N39" s="1">
        <v>13</v>
      </c>
      <c r="O39" s="1">
        <v>5</v>
      </c>
      <c r="P39" s="25">
        <v>14081</v>
      </c>
      <c r="Q39" s="4">
        <f t="shared" ref="Q39:Q45" si="11">SUM(P39/J39)</f>
        <v>34.068858725895815</v>
      </c>
      <c r="R39" s="31">
        <f t="shared" ref="R39:R45" si="12">SUM(P39/L39)*2000</f>
        <v>0.69415874975802616</v>
      </c>
    </row>
    <row r="40" spans="1:20" x14ac:dyDescent="0.3">
      <c r="A40" s="1" t="s">
        <v>123</v>
      </c>
      <c r="B40" s="1" t="s">
        <v>119</v>
      </c>
      <c r="C40" s="1" t="s">
        <v>371</v>
      </c>
      <c r="D40" s="1" t="s">
        <v>99</v>
      </c>
      <c r="E40" s="1" t="s">
        <v>70</v>
      </c>
      <c r="F40" s="5">
        <v>1721</v>
      </c>
      <c r="G40" s="1" t="s">
        <v>51</v>
      </c>
      <c r="H40" s="1" t="s">
        <v>94</v>
      </c>
      <c r="I40" s="1">
        <v>40</v>
      </c>
      <c r="J40" s="1">
        <f t="shared" si="8"/>
        <v>276</v>
      </c>
      <c r="K40" s="1">
        <f t="shared" si="9"/>
        <v>8120</v>
      </c>
      <c r="L40" s="1">
        <f t="shared" si="10"/>
        <v>27091800</v>
      </c>
      <c r="M40" s="1">
        <v>46</v>
      </c>
      <c r="N40" s="1">
        <v>5</v>
      </c>
      <c r="O40" s="1">
        <v>9</v>
      </c>
      <c r="P40" s="25">
        <v>11109</v>
      </c>
      <c r="Q40" s="4">
        <f t="shared" si="11"/>
        <v>40.25</v>
      </c>
      <c r="R40" s="31">
        <f t="shared" si="12"/>
        <v>0.82010054702899027</v>
      </c>
    </row>
    <row r="41" spans="1:20" x14ac:dyDescent="0.3">
      <c r="A41" s="1" t="s">
        <v>123</v>
      </c>
      <c r="B41" s="1" t="s">
        <v>119</v>
      </c>
      <c r="C41" s="1" t="s">
        <v>371</v>
      </c>
      <c r="D41" s="1" t="s">
        <v>100</v>
      </c>
      <c r="E41" s="1" t="s">
        <v>70</v>
      </c>
      <c r="F41" s="5">
        <v>1721</v>
      </c>
      <c r="G41" s="1" t="s">
        <v>51</v>
      </c>
      <c r="H41" s="1" t="s">
        <v>94</v>
      </c>
      <c r="I41" s="1">
        <v>20</v>
      </c>
      <c r="J41" s="1">
        <f t="shared" si="8"/>
        <v>138</v>
      </c>
      <c r="K41" s="1">
        <f t="shared" si="9"/>
        <v>4060</v>
      </c>
      <c r="L41" s="1">
        <f t="shared" si="10"/>
        <v>13545900</v>
      </c>
      <c r="M41" s="1">
        <v>80</v>
      </c>
      <c r="P41" s="25">
        <f>SUM(M41*240)</f>
        <v>19200</v>
      </c>
      <c r="Q41" s="4">
        <f t="shared" si="11"/>
        <v>139.13043478260869</v>
      </c>
      <c r="R41" s="31">
        <f t="shared" si="12"/>
        <v>2.8348061036918919</v>
      </c>
    </row>
    <row r="42" spans="1:20" x14ac:dyDescent="0.3">
      <c r="A42" s="1" t="s">
        <v>123</v>
      </c>
      <c r="B42" s="1" t="s">
        <v>119</v>
      </c>
      <c r="C42" s="1" t="s">
        <v>371</v>
      </c>
      <c r="D42" s="1" t="s">
        <v>103</v>
      </c>
      <c r="E42" s="1" t="s">
        <v>70</v>
      </c>
      <c r="F42" s="5">
        <v>1722</v>
      </c>
      <c r="G42" s="1" t="s">
        <v>51</v>
      </c>
      <c r="H42" s="1" t="s">
        <v>94</v>
      </c>
      <c r="I42" s="1">
        <v>90</v>
      </c>
      <c r="J42" s="1">
        <f t="shared" si="8"/>
        <v>621</v>
      </c>
      <c r="K42" s="1">
        <f t="shared" si="9"/>
        <v>18270</v>
      </c>
      <c r="L42" s="1">
        <f t="shared" si="10"/>
        <v>60956550</v>
      </c>
      <c r="M42" s="1">
        <v>46</v>
      </c>
      <c r="N42" s="1">
        <v>10</v>
      </c>
      <c r="P42" s="25">
        <v>11160</v>
      </c>
      <c r="Q42" s="4">
        <f t="shared" si="11"/>
        <v>17.971014492753625</v>
      </c>
      <c r="R42" s="31">
        <f t="shared" si="12"/>
        <v>0.36616245506020273</v>
      </c>
    </row>
    <row r="43" spans="1:20" x14ac:dyDescent="0.3">
      <c r="A43" s="1" t="s">
        <v>123</v>
      </c>
      <c r="B43" s="1" t="s">
        <v>119</v>
      </c>
      <c r="C43" s="1" t="s">
        <v>372</v>
      </c>
      <c r="D43" s="1" t="s">
        <v>106</v>
      </c>
      <c r="E43" s="1" t="s">
        <v>70</v>
      </c>
      <c r="F43" s="5">
        <v>1723</v>
      </c>
      <c r="G43" s="1" t="s">
        <v>51</v>
      </c>
      <c r="H43" s="1" t="s">
        <v>94</v>
      </c>
      <c r="I43" s="1">
        <v>90</v>
      </c>
      <c r="J43" s="1">
        <f t="shared" si="8"/>
        <v>621</v>
      </c>
      <c r="K43" s="1">
        <f t="shared" si="9"/>
        <v>18270</v>
      </c>
      <c r="L43" s="1">
        <f t="shared" si="10"/>
        <v>60956550</v>
      </c>
      <c r="M43" s="1">
        <v>65</v>
      </c>
      <c r="N43" s="1">
        <v>15</v>
      </c>
      <c r="P43" s="25">
        <v>15780</v>
      </c>
      <c r="Q43" s="4">
        <f t="shared" si="11"/>
        <v>25.410628019323671</v>
      </c>
      <c r="R43" s="31">
        <f t="shared" si="12"/>
        <v>0.51774583699372745</v>
      </c>
    </row>
    <row r="44" spans="1:20" x14ac:dyDescent="0.3">
      <c r="A44" s="1" t="s">
        <v>123</v>
      </c>
      <c r="B44" s="1" t="s">
        <v>119</v>
      </c>
      <c r="C44" s="1" t="s">
        <v>372</v>
      </c>
      <c r="D44" s="1" t="s">
        <v>102</v>
      </c>
      <c r="E44" s="1" t="s">
        <v>70</v>
      </c>
      <c r="F44" s="5">
        <v>1723</v>
      </c>
      <c r="G44" s="1" t="s">
        <v>51</v>
      </c>
      <c r="H44" s="1" t="s">
        <v>94</v>
      </c>
      <c r="I44" s="1">
        <v>80</v>
      </c>
      <c r="J44" s="1">
        <f t="shared" si="8"/>
        <v>552</v>
      </c>
      <c r="K44" s="1">
        <f t="shared" si="9"/>
        <v>16240</v>
      </c>
      <c r="L44" s="1">
        <f t="shared" si="10"/>
        <v>54183600</v>
      </c>
      <c r="M44" s="1">
        <v>52</v>
      </c>
      <c r="P44" s="25">
        <v>12480</v>
      </c>
      <c r="Q44" s="4">
        <f t="shared" si="11"/>
        <v>22.608695652173914</v>
      </c>
      <c r="R44" s="31">
        <f t="shared" si="12"/>
        <v>0.46065599184993244</v>
      </c>
    </row>
    <row r="45" spans="1:20" x14ac:dyDescent="0.3">
      <c r="A45" s="1" t="s">
        <v>123</v>
      </c>
      <c r="B45" s="1" t="s">
        <v>119</v>
      </c>
      <c r="C45" s="1" t="s">
        <v>372</v>
      </c>
      <c r="D45" s="1" t="s">
        <v>104</v>
      </c>
      <c r="E45" s="1" t="s">
        <v>70</v>
      </c>
      <c r="F45" s="5">
        <v>1723</v>
      </c>
      <c r="G45" s="1" t="s">
        <v>105</v>
      </c>
      <c r="H45" s="1" t="s">
        <v>94</v>
      </c>
      <c r="I45" s="1">
        <v>60</v>
      </c>
      <c r="J45" s="1">
        <f t="shared" si="8"/>
        <v>414</v>
      </c>
      <c r="K45" s="1">
        <f t="shared" si="9"/>
        <v>12180</v>
      </c>
      <c r="L45" s="1">
        <f t="shared" si="10"/>
        <v>40637700</v>
      </c>
      <c r="M45" s="1">
        <v>46</v>
      </c>
      <c r="N45" s="1">
        <v>10</v>
      </c>
      <c r="P45" s="25">
        <v>11160</v>
      </c>
      <c r="Q45" s="4">
        <f t="shared" si="11"/>
        <v>26.956521739130434</v>
      </c>
      <c r="R45" s="31">
        <f t="shared" si="12"/>
        <v>0.54924368259030409</v>
      </c>
      <c r="T45" s="1">
        <f>AVERAGE(R39:R45)</f>
        <v>0.89183905242472494</v>
      </c>
    </row>
    <row r="46" spans="1:20" x14ac:dyDescent="0.3">
      <c r="A46" s="1" t="s">
        <v>123</v>
      </c>
      <c r="B46" s="1" t="s">
        <v>119</v>
      </c>
      <c r="C46" s="1" t="s">
        <v>371</v>
      </c>
      <c r="D46" s="1" t="s">
        <v>103</v>
      </c>
      <c r="E46" s="1" t="s">
        <v>70</v>
      </c>
      <c r="F46" s="5">
        <v>1722</v>
      </c>
      <c r="G46" s="1" t="s">
        <v>71</v>
      </c>
      <c r="H46" s="1" t="s">
        <v>108</v>
      </c>
      <c r="I46" s="1">
        <v>728</v>
      </c>
      <c r="L46" s="1">
        <f>SUM(I46*1466)</f>
        <v>1067248</v>
      </c>
      <c r="N46" s="1">
        <v>18</v>
      </c>
      <c r="P46" s="25">
        <v>216</v>
      </c>
      <c r="Q46" s="25"/>
      <c r="R46" s="25"/>
    </row>
    <row r="47" spans="1:20" x14ac:dyDescent="0.3">
      <c r="A47" s="1" t="s">
        <v>123</v>
      </c>
      <c r="B47" s="1" t="s">
        <v>119</v>
      </c>
      <c r="C47" s="1" t="s">
        <v>371</v>
      </c>
      <c r="D47" s="1" t="s">
        <v>99</v>
      </c>
      <c r="E47" s="1" t="s">
        <v>70</v>
      </c>
      <c r="F47" s="5">
        <v>1721</v>
      </c>
      <c r="G47" s="1" t="s">
        <v>71</v>
      </c>
      <c r="H47" s="1" t="s">
        <v>108</v>
      </c>
      <c r="I47" s="1">
        <v>1220</v>
      </c>
      <c r="L47" s="1">
        <f t="shared" ref="L47:L55" si="13">SUM(I47*1466)</f>
        <v>1788520</v>
      </c>
      <c r="M47" s="1">
        <v>4</v>
      </c>
      <c r="N47" s="1">
        <v>7</v>
      </c>
      <c r="O47" s="1">
        <v>6</v>
      </c>
      <c r="P47" s="25">
        <v>1050</v>
      </c>
      <c r="Q47" s="25"/>
      <c r="R47" s="25"/>
    </row>
    <row r="48" spans="1:20" x14ac:dyDescent="0.3">
      <c r="A48" s="1" t="s">
        <v>123</v>
      </c>
      <c r="B48" s="1" t="s">
        <v>119</v>
      </c>
      <c r="C48" s="1" t="s">
        <v>371</v>
      </c>
      <c r="D48" s="1" t="s">
        <v>99</v>
      </c>
      <c r="E48" s="1" t="s">
        <v>70</v>
      </c>
      <c r="F48" s="5">
        <v>1721</v>
      </c>
      <c r="G48" s="1" t="s">
        <v>71</v>
      </c>
      <c r="H48" s="1" t="s">
        <v>108</v>
      </c>
      <c r="I48" s="1">
        <v>112</v>
      </c>
      <c r="L48" s="1">
        <f t="shared" si="13"/>
        <v>164192</v>
      </c>
      <c r="N48" s="1">
        <v>11</v>
      </c>
      <c r="O48" s="1">
        <v>6</v>
      </c>
      <c r="P48" s="25">
        <v>138</v>
      </c>
      <c r="Q48" s="25"/>
      <c r="R48" s="25"/>
    </row>
    <row r="49" spans="1:18" x14ac:dyDescent="0.3">
      <c r="A49" s="1" t="s">
        <v>123</v>
      </c>
      <c r="B49" s="1" t="s">
        <v>119</v>
      </c>
      <c r="C49" s="1" t="s">
        <v>371</v>
      </c>
      <c r="D49" s="1" t="s">
        <v>103</v>
      </c>
      <c r="E49" s="1" t="s">
        <v>70</v>
      </c>
      <c r="F49" s="5">
        <v>1722</v>
      </c>
      <c r="G49" s="1" t="s">
        <v>71</v>
      </c>
      <c r="H49" s="1" t="s">
        <v>108</v>
      </c>
      <c r="I49" s="1">
        <v>728</v>
      </c>
      <c r="L49" s="1">
        <f t="shared" si="13"/>
        <v>1067248</v>
      </c>
      <c r="M49" s="1">
        <v>1</v>
      </c>
      <c r="N49" s="1">
        <v>4</v>
      </c>
      <c r="P49" s="25">
        <v>288</v>
      </c>
      <c r="Q49" s="25"/>
      <c r="R49" s="25"/>
    </row>
    <row r="50" spans="1:18" x14ac:dyDescent="0.3">
      <c r="A50" s="1" t="s">
        <v>123</v>
      </c>
      <c r="B50" s="1" t="s">
        <v>119</v>
      </c>
      <c r="C50" s="1" t="s">
        <v>372</v>
      </c>
      <c r="D50" s="1" t="s">
        <v>104</v>
      </c>
      <c r="E50" s="1" t="s">
        <v>70</v>
      </c>
      <c r="F50" s="5">
        <v>1723</v>
      </c>
      <c r="G50" s="1" t="s">
        <v>71</v>
      </c>
      <c r="H50" s="1" t="s">
        <v>108</v>
      </c>
      <c r="I50" s="1">
        <v>200</v>
      </c>
      <c r="L50" s="1">
        <f t="shared" si="13"/>
        <v>293200</v>
      </c>
      <c r="N50" s="1">
        <v>18</v>
      </c>
      <c r="P50" s="25">
        <v>216</v>
      </c>
      <c r="Q50" s="25"/>
      <c r="R50" s="25"/>
    </row>
    <row r="51" spans="1:18" x14ac:dyDescent="0.3">
      <c r="A51" s="1" t="s">
        <v>123</v>
      </c>
      <c r="B51" s="1" t="s">
        <v>119</v>
      </c>
      <c r="C51" s="1" t="s">
        <v>372</v>
      </c>
      <c r="D51" s="1" t="s">
        <v>104</v>
      </c>
      <c r="E51" s="1" t="s">
        <v>70</v>
      </c>
      <c r="F51" s="5">
        <v>1723</v>
      </c>
      <c r="G51" s="1" t="s">
        <v>71</v>
      </c>
      <c r="H51" s="1" t="s">
        <v>108</v>
      </c>
      <c r="I51" s="1">
        <v>200</v>
      </c>
      <c r="L51" s="1">
        <f t="shared" si="13"/>
        <v>293200</v>
      </c>
      <c r="M51" s="1">
        <v>1</v>
      </c>
      <c r="N51" s="1">
        <v>4</v>
      </c>
      <c r="P51" s="25">
        <v>288</v>
      </c>
      <c r="Q51" s="25"/>
      <c r="R51" s="25"/>
    </row>
    <row r="52" spans="1:18" x14ac:dyDescent="0.3">
      <c r="A52" s="1" t="s">
        <v>123</v>
      </c>
      <c r="B52" s="1" t="s">
        <v>119</v>
      </c>
      <c r="C52" s="1" t="s">
        <v>372</v>
      </c>
      <c r="D52" s="1" t="s">
        <v>106</v>
      </c>
      <c r="E52" s="1" t="s">
        <v>70</v>
      </c>
      <c r="F52" s="5">
        <v>1723</v>
      </c>
      <c r="G52" s="1" t="s">
        <v>71</v>
      </c>
      <c r="H52" s="1" t="s">
        <v>108</v>
      </c>
      <c r="I52" s="1">
        <v>336</v>
      </c>
      <c r="L52" s="1">
        <f t="shared" si="13"/>
        <v>492576</v>
      </c>
      <c r="M52" s="1">
        <v>1</v>
      </c>
      <c r="N52" s="1">
        <v>7</v>
      </c>
      <c r="P52" s="25">
        <v>324</v>
      </c>
      <c r="Q52" s="25"/>
      <c r="R52" s="25"/>
    </row>
    <row r="53" spans="1:18" x14ac:dyDescent="0.3">
      <c r="A53" s="1" t="s">
        <v>123</v>
      </c>
      <c r="B53" s="1" t="s">
        <v>119</v>
      </c>
      <c r="C53" s="1" t="s">
        <v>372</v>
      </c>
      <c r="D53" s="1" t="s">
        <v>106</v>
      </c>
      <c r="E53" s="1" t="s">
        <v>70</v>
      </c>
      <c r="F53" s="5">
        <v>1723</v>
      </c>
      <c r="G53" s="1" t="s">
        <v>71</v>
      </c>
      <c r="H53" s="1" t="s">
        <v>108</v>
      </c>
      <c r="I53" s="1">
        <v>224</v>
      </c>
      <c r="L53" s="1">
        <f t="shared" si="13"/>
        <v>328384</v>
      </c>
      <c r="M53" s="1">
        <v>1</v>
      </c>
      <c r="N53" s="1">
        <v>4</v>
      </c>
      <c r="P53" s="25">
        <v>288</v>
      </c>
      <c r="Q53" s="25"/>
      <c r="R53" s="25"/>
    </row>
    <row r="54" spans="1:18" x14ac:dyDescent="0.3">
      <c r="A54" s="1" t="s">
        <v>123</v>
      </c>
      <c r="B54" s="1" t="s">
        <v>119</v>
      </c>
      <c r="C54" s="1" t="s">
        <v>372</v>
      </c>
      <c r="D54" s="1" t="s">
        <v>102</v>
      </c>
      <c r="E54" s="1" t="s">
        <v>70</v>
      </c>
      <c r="F54" s="5">
        <v>1723</v>
      </c>
      <c r="G54" s="1" t="s">
        <v>71</v>
      </c>
      <c r="H54" s="1" t="s">
        <v>108</v>
      </c>
      <c r="I54" s="1">
        <v>448</v>
      </c>
      <c r="L54" s="1">
        <f t="shared" si="13"/>
        <v>656768</v>
      </c>
      <c r="M54" s="1">
        <v>1</v>
      </c>
      <c r="N54" s="1">
        <v>2</v>
      </c>
      <c r="P54" s="25">
        <v>264</v>
      </c>
      <c r="Q54" s="25"/>
      <c r="R54" s="25"/>
    </row>
    <row r="55" spans="1:18" x14ac:dyDescent="0.3">
      <c r="A55" s="1" t="s">
        <v>123</v>
      </c>
      <c r="B55" s="1" t="s">
        <v>119</v>
      </c>
      <c r="C55" s="1" t="s">
        <v>372</v>
      </c>
      <c r="D55" s="1" t="s">
        <v>102</v>
      </c>
      <c r="E55" s="1" t="s">
        <v>70</v>
      </c>
      <c r="F55" s="5">
        <v>1723</v>
      </c>
      <c r="G55" s="1" t="s">
        <v>71</v>
      </c>
      <c r="H55" s="1" t="s">
        <v>108</v>
      </c>
      <c r="I55" s="1">
        <v>336</v>
      </c>
      <c r="L55" s="1">
        <f t="shared" si="13"/>
        <v>492576</v>
      </c>
      <c r="M55" s="1">
        <v>1</v>
      </c>
      <c r="N55" s="1">
        <v>13</v>
      </c>
      <c r="P55" s="25">
        <v>396</v>
      </c>
      <c r="Q55" s="25"/>
      <c r="R55" s="25"/>
    </row>
  </sheetData>
  <sortState ref="A2:J38">
    <sortCondition ref="C2:C3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6"/>
  <sheetViews>
    <sheetView workbookViewId="0">
      <pane ySplit="1" topLeftCell="A2" activePane="bottomLeft" state="frozen"/>
      <selection activeCell="F1" sqref="F1"/>
      <selection pane="bottomLeft"/>
    </sheetView>
  </sheetViews>
  <sheetFormatPr defaultColWidth="8.33203125" defaultRowHeight="15.6" x14ac:dyDescent="0.3"/>
  <cols>
    <col min="1" max="1" width="11.33203125" style="7" bestFit="1" customWidth="1"/>
    <col min="2" max="2" width="29.44140625" style="7" customWidth="1"/>
    <col min="3" max="3" width="11.33203125" style="7" bestFit="1" customWidth="1"/>
    <col min="4" max="4" width="17.33203125" style="7" customWidth="1"/>
    <col min="5" max="5" width="15.44140625" style="7" bestFit="1" customWidth="1"/>
    <col min="6" max="6" width="10.6640625" style="34" customWidth="1"/>
    <col min="7" max="7" width="17.88671875" style="7" customWidth="1"/>
    <col min="8" max="11" width="14" style="7" customWidth="1"/>
    <col min="12" max="12" width="15" style="19" customWidth="1"/>
    <col min="13" max="13" width="11.44140625" style="7" bestFit="1" customWidth="1"/>
    <col min="14" max="14" width="15.33203125" style="7" customWidth="1"/>
    <col min="15" max="15" width="11.44140625" style="7" customWidth="1"/>
    <col min="16" max="21" width="8.33203125" style="7"/>
    <col min="22" max="22" width="10.6640625" style="7" bestFit="1" customWidth="1"/>
    <col min="23" max="61" width="8.33203125" style="7"/>
    <col min="62" max="62" width="17.33203125" style="7" customWidth="1"/>
    <col min="63" max="63" width="11.5546875" style="7" customWidth="1"/>
    <col min="64" max="64" width="10.6640625" style="7" customWidth="1"/>
    <col min="65" max="65" width="10.44140625" style="7" customWidth="1"/>
    <col min="66" max="66" width="13.6640625" style="7" customWidth="1"/>
    <col min="67" max="67" width="11.6640625" style="7" customWidth="1"/>
    <col min="68" max="68" width="11.33203125" style="7" customWidth="1"/>
    <col min="69" max="69" width="9.33203125" style="7" customWidth="1"/>
    <col min="70" max="70" width="9.6640625" style="7" customWidth="1"/>
    <col min="71" max="71" width="14" style="7" customWidth="1"/>
    <col min="72" max="72" width="16" style="7" customWidth="1"/>
    <col min="73" max="75" width="14" style="7" customWidth="1"/>
    <col min="76" max="76" width="13" style="7" customWidth="1"/>
    <col min="77" max="77" width="15" style="7" customWidth="1"/>
    <col min="78" max="78" width="14" style="7" customWidth="1"/>
    <col min="79" max="79" width="17" style="7" customWidth="1"/>
    <col min="80" max="80" width="16" style="7" customWidth="1"/>
    <col min="81" max="82" width="18" style="7" customWidth="1"/>
    <col min="83" max="83" width="19" style="7" customWidth="1"/>
    <col min="84" max="85" width="13" style="7" customWidth="1"/>
    <col min="86" max="86" width="16" style="7" customWidth="1"/>
    <col min="87" max="87" width="13" style="7" customWidth="1"/>
    <col min="88" max="88" width="14" style="7" customWidth="1"/>
    <col min="89" max="89" width="16" style="7" customWidth="1"/>
    <col min="90" max="90" width="14" style="7" customWidth="1"/>
    <col min="91" max="91" width="13" style="7" customWidth="1"/>
    <col min="92" max="92" width="18" style="7" customWidth="1"/>
    <col min="93" max="94" width="14" style="7" customWidth="1"/>
    <col min="95" max="96" width="13" style="7" customWidth="1"/>
    <col min="97" max="97" width="16" style="7" customWidth="1"/>
    <col min="98" max="99" width="14" style="7" customWidth="1"/>
    <col min="100" max="100" width="17" style="7" customWidth="1"/>
    <col min="101" max="101" width="14" style="7" customWidth="1"/>
    <col min="102" max="102" width="12" style="7" customWidth="1"/>
    <col min="103" max="103" width="13.5546875" style="7" customWidth="1"/>
    <col min="104" max="104" width="12.6640625" style="7" customWidth="1"/>
    <col min="105" max="105" width="11.33203125" style="7" customWidth="1"/>
    <col min="106" max="106" width="14" style="7" customWidth="1"/>
    <col min="107" max="107" width="13.33203125" style="7" customWidth="1"/>
    <col min="108" max="108" width="12.6640625" style="7" customWidth="1"/>
    <col min="109" max="109" width="17.33203125" style="7" customWidth="1"/>
    <col min="110" max="110" width="17" style="7" customWidth="1"/>
    <col min="111" max="111" width="14" style="7" customWidth="1"/>
    <col min="112" max="114" width="13" style="7" customWidth="1"/>
    <col min="115" max="115" width="15" style="7" customWidth="1"/>
    <col min="116" max="116" width="17" style="7" customWidth="1"/>
    <col min="117" max="117" width="14" style="7" customWidth="1"/>
    <col min="118" max="118" width="13" style="7" customWidth="1"/>
    <col min="119" max="119" width="15" style="7" customWidth="1"/>
    <col min="120" max="120" width="9.5546875" style="7" customWidth="1"/>
    <col min="121" max="121" width="16" style="7" customWidth="1"/>
    <col min="122" max="122" width="14.5546875" style="7" customWidth="1"/>
    <col min="123" max="123" width="10" style="7" customWidth="1"/>
    <col min="124" max="124" width="18" style="7" customWidth="1"/>
    <col min="125" max="125" width="9.5546875" style="7" customWidth="1"/>
    <col min="126" max="126" width="15" style="7" customWidth="1"/>
    <col min="127" max="127" width="11" style="7" customWidth="1"/>
    <col min="128" max="128" width="8" style="7" customWidth="1"/>
    <col min="129" max="129" width="14" style="7" customWidth="1"/>
    <col min="130" max="133" width="13" style="7" customWidth="1"/>
    <col min="134" max="134" width="17" style="7" customWidth="1"/>
    <col min="135" max="135" width="13" style="7" customWidth="1"/>
    <col min="136" max="136" width="18" style="7" customWidth="1"/>
    <col min="137" max="137" width="14" style="7" customWidth="1"/>
    <col min="138" max="138" width="15" style="7" customWidth="1"/>
    <col min="139" max="139" width="14" style="7" customWidth="1"/>
    <col min="140" max="140" width="13" style="7" customWidth="1"/>
    <col min="141" max="141" width="16" style="7" customWidth="1"/>
    <col min="142" max="142" width="20" style="7" customWidth="1"/>
    <col min="143" max="143" width="15" style="7" customWidth="1"/>
    <col min="144" max="144" width="13" style="7" customWidth="1"/>
    <col min="145" max="145" width="21.33203125" style="7" customWidth="1"/>
    <col min="146" max="146" width="8.5546875" style="7" customWidth="1"/>
    <col min="147" max="147" width="14.33203125" style="7" customWidth="1"/>
    <col min="148" max="148" width="13.5546875" style="7" customWidth="1"/>
    <col min="149" max="153" width="8.33203125" style="7" customWidth="1"/>
    <col min="154" max="154" width="15" style="7" customWidth="1"/>
    <col min="155" max="156" width="11.44140625" style="7" customWidth="1"/>
    <col min="157" max="158" width="8.33203125" style="7" customWidth="1"/>
    <col min="159" max="159" width="15" style="7" customWidth="1"/>
    <col min="160" max="160" width="13" style="7" customWidth="1"/>
    <col min="161" max="161" width="10.5546875" style="7" customWidth="1"/>
    <col min="162" max="163" width="8.33203125" style="7" customWidth="1"/>
    <col min="164" max="164" width="11" style="7" customWidth="1"/>
    <col min="165" max="165" width="10.44140625" style="7" customWidth="1"/>
    <col min="166" max="166" width="11.6640625" style="7" customWidth="1"/>
    <col min="167" max="167" width="14.44140625" style="7" customWidth="1"/>
    <col min="168" max="168" width="12.44140625" style="7" customWidth="1"/>
    <col min="169" max="169" width="17.33203125" style="7" customWidth="1"/>
    <col min="170" max="170" width="14" style="7" customWidth="1"/>
    <col min="171" max="171" width="10" style="7" customWidth="1"/>
    <col min="172" max="173" width="8.33203125" style="7" customWidth="1"/>
    <col min="174" max="174" width="14.33203125" style="7" customWidth="1"/>
    <col min="175" max="176" width="8.33203125" style="7" customWidth="1"/>
    <col min="177" max="177" width="11.6640625" style="7" customWidth="1"/>
    <col min="178" max="179" width="8.33203125" style="7" customWidth="1"/>
    <col min="180" max="180" width="12.33203125" style="7" customWidth="1"/>
    <col min="181" max="181" width="13" style="7" customWidth="1"/>
    <col min="182" max="182" width="11.33203125" style="7" customWidth="1"/>
    <col min="183" max="184" width="8.33203125" style="7" customWidth="1"/>
    <col min="185" max="185" width="10.33203125" style="7" customWidth="1"/>
    <col min="186" max="187" width="12" style="7" customWidth="1"/>
    <col min="188" max="188" width="12.5546875" style="7" customWidth="1"/>
    <col min="189" max="189" width="12" style="7" customWidth="1"/>
    <col min="190" max="190" width="9.33203125" style="7" customWidth="1"/>
    <col min="191" max="191" width="11.5546875" style="7" customWidth="1"/>
    <col min="192" max="193" width="8.33203125" style="7" customWidth="1"/>
    <col min="194" max="194" width="10.33203125" style="7" customWidth="1"/>
    <col min="195" max="196" width="11.33203125" style="7" customWidth="1"/>
    <col min="197" max="197" width="16.6640625" style="7" customWidth="1"/>
    <col min="198" max="198" width="12.33203125" style="7" customWidth="1"/>
    <col min="199" max="203" width="8.33203125" style="7" customWidth="1"/>
    <col min="204" max="204" width="11.5546875" style="7" customWidth="1"/>
    <col min="205" max="208" width="8.33203125" style="7" customWidth="1"/>
    <col min="209" max="209" width="17" style="7" customWidth="1"/>
    <col min="210" max="210" width="13.44140625" style="7" customWidth="1"/>
    <col min="211" max="214" width="8.33203125" style="7" customWidth="1"/>
    <col min="215" max="216" width="11" style="7" customWidth="1"/>
    <col min="217" max="219" width="8.33203125" style="7" customWidth="1"/>
    <col min="220" max="220" width="10.5546875" style="7" customWidth="1"/>
    <col min="221" max="221" width="8.33203125" style="7" customWidth="1"/>
    <col min="222" max="222" width="10.6640625" style="7" customWidth="1"/>
    <col min="223" max="223" width="8.33203125" style="7" customWidth="1"/>
    <col min="224" max="224" width="11" style="7" customWidth="1"/>
    <col min="225" max="225" width="8.33203125" style="7" customWidth="1"/>
    <col min="226" max="226" width="11.44140625" style="7" customWidth="1"/>
    <col min="227" max="227" width="11" style="7" customWidth="1"/>
    <col min="228" max="228" width="8.33203125" style="7" customWidth="1"/>
    <col min="229" max="229" width="11.5546875" style="7" customWidth="1"/>
    <col min="230" max="230" width="13.33203125" style="7" customWidth="1"/>
    <col min="231" max="231" width="11.6640625" style="7" customWidth="1"/>
    <col min="232" max="232" width="12.6640625" style="7" customWidth="1"/>
    <col min="233" max="233" width="18.6640625" style="7" customWidth="1"/>
    <col min="234" max="317" width="8.33203125" style="7"/>
    <col min="318" max="318" width="17.33203125" style="7" customWidth="1"/>
    <col min="319" max="319" width="11.5546875" style="7" customWidth="1"/>
    <col min="320" max="320" width="10.6640625" style="7" customWidth="1"/>
    <col min="321" max="321" width="10.44140625" style="7" customWidth="1"/>
    <col min="322" max="322" width="13.6640625" style="7" customWidth="1"/>
    <col min="323" max="323" width="11.6640625" style="7" customWidth="1"/>
    <col min="324" max="324" width="11.33203125" style="7" customWidth="1"/>
    <col min="325" max="325" width="9.33203125" style="7" customWidth="1"/>
    <col min="326" max="326" width="9.6640625" style="7" customWidth="1"/>
    <col min="327" max="327" width="14" style="7" customWidth="1"/>
    <col min="328" max="328" width="16" style="7" customWidth="1"/>
    <col min="329" max="331" width="14" style="7" customWidth="1"/>
    <col min="332" max="332" width="13" style="7" customWidth="1"/>
    <col min="333" max="333" width="15" style="7" customWidth="1"/>
    <col min="334" max="334" width="14" style="7" customWidth="1"/>
    <col min="335" max="335" width="17" style="7" customWidth="1"/>
    <col min="336" max="336" width="16" style="7" customWidth="1"/>
    <col min="337" max="338" width="18" style="7" customWidth="1"/>
    <col min="339" max="339" width="19" style="7" customWidth="1"/>
    <col min="340" max="341" width="13" style="7" customWidth="1"/>
    <col min="342" max="342" width="16" style="7" customWidth="1"/>
    <col min="343" max="343" width="13" style="7" customWidth="1"/>
    <col min="344" max="344" width="14" style="7" customWidth="1"/>
    <col min="345" max="345" width="16" style="7" customWidth="1"/>
    <col min="346" max="346" width="14" style="7" customWidth="1"/>
    <col min="347" max="347" width="13" style="7" customWidth="1"/>
    <col min="348" max="348" width="18" style="7" customWidth="1"/>
    <col min="349" max="350" width="14" style="7" customWidth="1"/>
    <col min="351" max="352" width="13" style="7" customWidth="1"/>
    <col min="353" max="353" width="16" style="7" customWidth="1"/>
    <col min="354" max="355" width="14" style="7" customWidth="1"/>
    <col min="356" max="356" width="17" style="7" customWidth="1"/>
    <col min="357" max="357" width="14" style="7" customWidth="1"/>
    <col min="358" max="358" width="12" style="7" customWidth="1"/>
    <col min="359" max="359" width="13.5546875" style="7" customWidth="1"/>
    <col min="360" max="360" width="12.6640625" style="7" customWidth="1"/>
    <col min="361" max="361" width="11.33203125" style="7" customWidth="1"/>
    <col min="362" max="362" width="14" style="7" customWidth="1"/>
    <col min="363" max="363" width="13.33203125" style="7" customWidth="1"/>
    <col min="364" max="364" width="12.6640625" style="7" customWidth="1"/>
    <col min="365" max="365" width="17.33203125" style="7" customWidth="1"/>
    <col min="366" max="366" width="17" style="7" customWidth="1"/>
    <col min="367" max="367" width="14" style="7" customWidth="1"/>
    <col min="368" max="370" width="13" style="7" customWidth="1"/>
    <col min="371" max="371" width="15" style="7" customWidth="1"/>
    <col min="372" max="372" width="17" style="7" customWidth="1"/>
    <col min="373" max="373" width="14" style="7" customWidth="1"/>
    <col min="374" max="374" width="13" style="7" customWidth="1"/>
    <col min="375" max="375" width="15" style="7" customWidth="1"/>
    <col min="376" max="376" width="9.5546875" style="7" customWidth="1"/>
    <col min="377" max="377" width="16" style="7" customWidth="1"/>
    <col min="378" max="378" width="14.5546875" style="7" customWidth="1"/>
    <col min="379" max="379" width="10" style="7" customWidth="1"/>
    <col min="380" max="380" width="18" style="7" customWidth="1"/>
    <col min="381" max="381" width="9.5546875" style="7" customWidth="1"/>
    <col min="382" max="382" width="15" style="7" customWidth="1"/>
    <col min="383" max="383" width="11" style="7" customWidth="1"/>
    <col min="384" max="384" width="8" style="7" customWidth="1"/>
    <col min="385" max="385" width="14" style="7" customWidth="1"/>
    <col min="386" max="389" width="13" style="7" customWidth="1"/>
    <col min="390" max="390" width="17" style="7" customWidth="1"/>
    <col min="391" max="391" width="13" style="7" customWidth="1"/>
    <col min="392" max="392" width="18" style="7" customWidth="1"/>
    <col min="393" max="393" width="14" style="7" customWidth="1"/>
    <col min="394" max="394" width="15" style="7" customWidth="1"/>
    <col min="395" max="395" width="14" style="7" customWidth="1"/>
    <col min="396" max="396" width="13" style="7" customWidth="1"/>
    <col min="397" max="397" width="16" style="7" customWidth="1"/>
    <col min="398" max="398" width="20" style="7" customWidth="1"/>
    <col min="399" max="399" width="15" style="7" customWidth="1"/>
    <col min="400" max="400" width="13" style="7" customWidth="1"/>
    <col min="401" max="401" width="21.33203125" style="7" customWidth="1"/>
    <col min="402" max="402" width="8.5546875" style="7" customWidth="1"/>
    <col min="403" max="403" width="14.33203125" style="7" customWidth="1"/>
    <col min="404" max="404" width="13.5546875" style="7" customWidth="1"/>
    <col min="405" max="409" width="8.33203125" style="7" customWidth="1"/>
    <col min="410" max="410" width="15" style="7" customWidth="1"/>
    <col min="411" max="412" width="11.44140625" style="7" customWidth="1"/>
    <col min="413" max="414" width="8.33203125" style="7" customWidth="1"/>
    <col min="415" max="415" width="15" style="7" customWidth="1"/>
    <col min="416" max="416" width="13" style="7" customWidth="1"/>
    <col min="417" max="417" width="10.5546875" style="7" customWidth="1"/>
    <col min="418" max="419" width="8.33203125" style="7" customWidth="1"/>
    <col min="420" max="420" width="11" style="7" customWidth="1"/>
    <col min="421" max="421" width="10.44140625" style="7" customWidth="1"/>
    <col min="422" max="422" width="11.6640625" style="7" customWidth="1"/>
    <col min="423" max="423" width="14.44140625" style="7" customWidth="1"/>
    <col min="424" max="424" width="12.44140625" style="7" customWidth="1"/>
    <col min="425" max="425" width="17.33203125" style="7" customWidth="1"/>
    <col min="426" max="426" width="14" style="7" customWidth="1"/>
    <col min="427" max="427" width="10" style="7" customWidth="1"/>
    <col min="428" max="429" width="8.33203125" style="7" customWidth="1"/>
    <col min="430" max="430" width="14.33203125" style="7" customWidth="1"/>
    <col min="431" max="432" width="8.33203125" style="7" customWidth="1"/>
    <col min="433" max="433" width="11.6640625" style="7" customWidth="1"/>
    <col min="434" max="435" width="8.33203125" style="7" customWidth="1"/>
    <col min="436" max="436" width="12.33203125" style="7" customWidth="1"/>
    <col min="437" max="437" width="13" style="7" customWidth="1"/>
    <col min="438" max="438" width="11.33203125" style="7" customWidth="1"/>
    <col min="439" max="440" width="8.33203125" style="7" customWidth="1"/>
    <col min="441" max="441" width="10.33203125" style="7" customWidth="1"/>
    <col min="442" max="443" width="12" style="7" customWidth="1"/>
    <col min="444" max="444" width="12.5546875" style="7" customWidth="1"/>
    <col min="445" max="445" width="12" style="7" customWidth="1"/>
    <col min="446" max="446" width="9.33203125" style="7" customWidth="1"/>
    <col min="447" max="447" width="11.5546875" style="7" customWidth="1"/>
    <col min="448" max="449" width="8.33203125" style="7" customWidth="1"/>
    <col min="450" max="450" width="10.33203125" style="7" customWidth="1"/>
    <col min="451" max="452" width="11.33203125" style="7" customWidth="1"/>
    <col min="453" max="453" width="16.6640625" style="7" customWidth="1"/>
    <col min="454" max="454" width="12.33203125" style="7" customWidth="1"/>
    <col min="455" max="459" width="8.33203125" style="7" customWidth="1"/>
    <col min="460" max="460" width="11.5546875" style="7" customWidth="1"/>
    <col min="461" max="464" width="8.33203125" style="7" customWidth="1"/>
    <col min="465" max="465" width="17" style="7" customWidth="1"/>
    <col min="466" max="466" width="13.44140625" style="7" customWidth="1"/>
    <col min="467" max="470" width="8.33203125" style="7" customWidth="1"/>
    <col min="471" max="472" width="11" style="7" customWidth="1"/>
    <col min="473" max="475" width="8.33203125" style="7" customWidth="1"/>
    <col min="476" max="476" width="10.5546875" style="7" customWidth="1"/>
    <col min="477" max="477" width="8.33203125" style="7" customWidth="1"/>
    <col min="478" max="478" width="10.6640625" style="7" customWidth="1"/>
    <col min="479" max="479" width="8.33203125" style="7" customWidth="1"/>
    <col min="480" max="480" width="11" style="7" customWidth="1"/>
    <col min="481" max="481" width="8.33203125" style="7" customWidth="1"/>
    <col min="482" max="482" width="11.44140625" style="7" customWidth="1"/>
    <col min="483" max="483" width="11" style="7" customWidth="1"/>
    <col min="484" max="484" width="8.33203125" style="7" customWidth="1"/>
    <col min="485" max="485" width="11.5546875" style="7" customWidth="1"/>
    <col min="486" max="486" width="13.33203125" style="7" customWidth="1"/>
    <col min="487" max="487" width="11.6640625" style="7" customWidth="1"/>
    <col min="488" max="488" width="12.6640625" style="7" customWidth="1"/>
    <col min="489" max="489" width="18.6640625" style="7" customWidth="1"/>
    <col min="490" max="573" width="8.33203125" style="7"/>
    <col min="574" max="574" width="17.33203125" style="7" customWidth="1"/>
    <col min="575" max="575" width="11.5546875" style="7" customWidth="1"/>
    <col min="576" max="576" width="10.6640625" style="7" customWidth="1"/>
    <col min="577" max="577" width="10.44140625" style="7" customWidth="1"/>
    <col min="578" max="578" width="13.6640625" style="7" customWidth="1"/>
    <col min="579" max="579" width="11.6640625" style="7" customWidth="1"/>
    <col min="580" max="580" width="11.33203125" style="7" customWidth="1"/>
    <col min="581" max="581" width="9.33203125" style="7" customWidth="1"/>
    <col min="582" max="582" width="9.6640625" style="7" customWidth="1"/>
    <col min="583" max="583" width="14" style="7" customWidth="1"/>
    <col min="584" max="584" width="16" style="7" customWidth="1"/>
    <col min="585" max="587" width="14" style="7" customWidth="1"/>
    <col min="588" max="588" width="13" style="7" customWidth="1"/>
    <col min="589" max="589" width="15" style="7" customWidth="1"/>
    <col min="590" max="590" width="14" style="7" customWidth="1"/>
    <col min="591" max="591" width="17" style="7" customWidth="1"/>
    <col min="592" max="592" width="16" style="7" customWidth="1"/>
    <col min="593" max="594" width="18" style="7" customWidth="1"/>
    <col min="595" max="595" width="19" style="7" customWidth="1"/>
    <col min="596" max="597" width="13" style="7" customWidth="1"/>
    <col min="598" max="598" width="16" style="7" customWidth="1"/>
    <col min="599" max="599" width="13" style="7" customWidth="1"/>
    <col min="600" max="600" width="14" style="7" customWidth="1"/>
    <col min="601" max="601" width="16" style="7" customWidth="1"/>
    <col min="602" max="602" width="14" style="7" customWidth="1"/>
    <col min="603" max="603" width="13" style="7" customWidth="1"/>
    <col min="604" max="604" width="18" style="7" customWidth="1"/>
    <col min="605" max="606" width="14" style="7" customWidth="1"/>
    <col min="607" max="608" width="13" style="7" customWidth="1"/>
    <col min="609" max="609" width="16" style="7" customWidth="1"/>
    <col min="610" max="611" width="14" style="7" customWidth="1"/>
    <col min="612" max="612" width="17" style="7" customWidth="1"/>
    <col min="613" max="613" width="14" style="7" customWidth="1"/>
    <col min="614" max="614" width="12" style="7" customWidth="1"/>
    <col min="615" max="615" width="13.5546875" style="7" customWidth="1"/>
    <col min="616" max="616" width="12.6640625" style="7" customWidth="1"/>
    <col min="617" max="617" width="11.33203125" style="7" customWidth="1"/>
    <col min="618" max="618" width="14" style="7" customWidth="1"/>
    <col min="619" max="619" width="13.33203125" style="7" customWidth="1"/>
    <col min="620" max="620" width="12.6640625" style="7" customWidth="1"/>
    <col min="621" max="621" width="17.33203125" style="7" customWidth="1"/>
    <col min="622" max="622" width="17" style="7" customWidth="1"/>
    <col min="623" max="623" width="14" style="7" customWidth="1"/>
    <col min="624" max="626" width="13" style="7" customWidth="1"/>
    <col min="627" max="627" width="15" style="7" customWidth="1"/>
    <col min="628" max="628" width="17" style="7" customWidth="1"/>
    <col min="629" max="629" width="14" style="7" customWidth="1"/>
    <col min="630" max="630" width="13" style="7" customWidth="1"/>
    <col min="631" max="631" width="15" style="7" customWidth="1"/>
    <col min="632" max="632" width="9.5546875" style="7" customWidth="1"/>
    <col min="633" max="633" width="16" style="7" customWidth="1"/>
    <col min="634" max="634" width="14.5546875" style="7" customWidth="1"/>
    <col min="635" max="635" width="10" style="7" customWidth="1"/>
    <col min="636" max="636" width="18" style="7" customWidth="1"/>
    <col min="637" max="637" width="9.5546875" style="7" customWidth="1"/>
    <col min="638" max="638" width="15" style="7" customWidth="1"/>
    <col min="639" max="639" width="11" style="7" customWidth="1"/>
    <col min="640" max="640" width="8" style="7" customWidth="1"/>
    <col min="641" max="641" width="14" style="7" customWidth="1"/>
    <col min="642" max="645" width="13" style="7" customWidth="1"/>
    <col min="646" max="646" width="17" style="7" customWidth="1"/>
    <col min="647" max="647" width="13" style="7" customWidth="1"/>
    <col min="648" max="648" width="18" style="7" customWidth="1"/>
    <col min="649" max="649" width="14" style="7" customWidth="1"/>
    <col min="650" max="650" width="15" style="7" customWidth="1"/>
    <col min="651" max="651" width="14" style="7" customWidth="1"/>
    <col min="652" max="652" width="13" style="7" customWidth="1"/>
    <col min="653" max="653" width="16" style="7" customWidth="1"/>
    <col min="654" max="654" width="20" style="7" customWidth="1"/>
    <col min="655" max="655" width="15" style="7" customWidth="1"/>
    <col min="656" max="656" width="13" style="7" customWidth="1"/>
    <col min="657" max="657" width="21.33203125" style="7" customWidth="1"/>
    <col min="658" max="658" width="8.5546875" style="7" customWidth="1"/>
    <col min="659" max="659" width="14.33203125" style="7" customWidth="1"/>
    <col min="660" max="660" width="13.5546875" style="7" customWidth="1"/>
    <col min="661" max="665" width="8.33203125" style="7" customWidth="1"/>
    <col min="666" max="666" width="15" style="7" customWidth="1"/>
    <col min="667" max="668" width="11.44140625" style="7" customWidth="1"/>
    <col min="669" max="670" width="8.33203125" style="7" customWidth="1"/>
    <col min="671" max="671" width="15" style="7" customWidth="1"/>
    <col min="672" max="672" width="13" style="7" customWidth="1"/>
    <col min="673" max="673" width="10.5546875" style="7" customWidth="1"/>
    <col min="674" max="675" width="8.33203125" style="7" customWidth="1"/>
    <col min="676" max="676" width="11" style="7" customWidth="1"/>
    <col min="677" max="677" width="10.44140625" style="7" customWidth="1"/>
    <col min="678" max="678" width="11.6640625" style="7" customWidth="1"/>
    <col min="679" max="679" width="14.44140625" style="7" customWidth="1"/>
    <col min="680" max="680" width="12.44140625" style="7" customWidth="1"/>
    <col min="681" max="681" width="17.33203125" style="7" customWidth="1"/>
    <col min="682" max="682" width="14" style="7" customWidth="1"/>
    <col min="683" max="683" width="10" style="7" customWidth="1"/>
    <col min="684" max="685" width="8.33203125" style="7" customWidth="1"/>
    <col min="686" max="686" width="14.33203125" style="7" customWidth="1"/>
    <col min="687" max="688" width="8.33203125" style="7" customWidth="1"/>
    <col min="689" max="689" width="11.6640625" style="7" customWidth="1"/>
    <col min="690" max="691" width="8.33203125" style="7" customWidth="1"/>
    <col min="692" max="692" width="12.33203125" style="7" customWidth="1"/>
    <col min="693" max="693" width="13" style="7" customWidth="1"/>
    <col min="694" max="694" width="11.33203125" style="7" customWidth="1"/>
    <col min="695" max="696" width="8.33203125" style="7" customWidth="1"/>
    <col min="697" max="697" width="10.33203125" style="7" customWidth="1"/>
    <col min="698" max="699" width="12" style="7" customWidth="1"/>
    <col min="700" max="700" width="12.5546875" style="7" customWidth="1"/>
    <col min="701" max="701" width="12" style="7" customWidth="1"/>
    <col min="702" max="702" width="9.33203125" style="7" customWidth="1"/>
    <col min="703" max="703" width="11.5546875" style="7" customWidth="1"/>
    <col min="704" max="705" width="8.33203125" style="7" customWidth="1"/>
    <col min="706" max="706" width="10.33203125" style="7" customWidth="1"/>
    <col min="707" max="708" width="11.33203125" style="7" customWidth="1"/>
    <col min="709" max="709" width="16.6640625" style="7" customWidth="1"/>
    <col min="710" max="710" width="12.33203125" style="7" customWidth="1"/>
    <col min="711" max="715" width="8.33203125" style="7" customWidth="1"/>
    <col min="716" max="716" width="11.5546875" style="7" customWidth="1"/>
    <col min="717" max="720" width="8.33203125" style="7" customWidth="1"/>
    <col min="721" max="721" width="17" style="7" customWidth="1"/>
    <col min="722" max="722" width="13.44140625" style="7" customWidth="1"/>
    <col min="723" max="726" width="8.33203125" style="7" customWidth="1"/>
    <col min="727" max="728" width="11" style="7" customWidth="1"/>
    <col min="729" max="731" width="8.33203125" style="7" customWidth="1"/>
    <col min="732" max="732" width="10.5546875" style="7" customWidth="1"/>
    <col min="733" max="733" width="8.33203125" style="7" customWidth="1"/>
    <col min="734" max="734" width="10.6640625" style="7" customWidth="1"/>
    <col min="735" max="735" width="8.33203125" style="7" customWidth="1"/>
    <col min="736" max="736" width="11" style="7" customWidth="1"/>
    <col min="737" max="737" width="8.33203125" style="7" customWidth="1"/>
    <col min="738" max="738" width="11.44140625" style="7" customWidth="1"/>
    <col min="739" max="739" width="11" style="7" customWidth="1"/>
    <col min="740" max="740" width="8.33203125" style="7" customWidth="1"/>
    <col min="741" max="741" width="11.5546875" style="7" customWidth="1"/>
    <col min="742" max="742" width="13.33203125" style="7" customWidth="1"/>
    <col min="743" max="743" width="11.6640625" style="7" customWidth="1"/>
    <col min="744" max="744" width="12.6640625" style="7" customWidth="1"/>
    <col min="745" max="745" width="18.6640625" style="7" customWidth="1"/>
    <col min="746" max="829" width="8.33203125" style="7"/>
    <col min="830" max="830" width="17.33203125" style="7" customWidth="1"/>
    <col min="831" max="831" width="11.5546875" style="7" customWidth="1"/>
    <col min="832" max="832" width="10.6640625" style="7" customWidth="1"/>
    <col min="833" max="833" width="10.44140625" style="7" customWidth="1"/>
    <col min="834" max="834" width="13.6640625" style="7" customWidth="1"/>
    <col min="835" max="835" width="11.6640625" style="7" customWidth="1"/>
    <col min="836" max="836" width="11.33203125" style="7" customWidth="1"/>
    <col min="837" max="837" width="9.33203125" style="7" customWidth="1"/>
    <col min="838" max="838" width="9.6640625" style="7" customWidth="1"/>
    <col min="839" max="839" width="14" style="7" customWidth="1"/>
    <col min="840" max="840" width="16" style="7" customWidth="1"/>
    <col min="841" max="843" width="14" style="7" customWidth="1"/>
    <col min="844" max="844" width="13" style="7" customWidth="1"/>
    <col min="845" max="845" width="15" style="7" customWidth="1"/>
    <col min="846" max="846" width="14" style="7" customWidth="1"/>
    <col min="847" max="847" width="17" style="7" customWidth="1"/>
    <col min="848" max="848" width="16" style="7" customWidth="1"/>
    <col min="849" max="850" width="18" style="7" customWidth="1"/>
    <col min="851" max="851" width="19" style="7" customWidth="1"/>
    <col min="852" max="853" width="13" style="7" customWidth="1"/>
    <col min="854" max="854" width="16" style="7" customWidth="1"/>
    <col min="855" max="855" width="13" style="7" customWidth="1"/>
    <col min="856" max="856" width="14" style="7" customWidth="1"/>
    <col min="857" max="857" width="16" style="7" customWidth="1"/>
    <col min="858" max="858" width="14" style="7" customWidth="1"/>
    <col min="859" max="859" width="13" style="7" customWidth="1"/>
    <col min="860" max="860" width="18" style="7" customWidth="1"/>
    <col min="861" max="862" width="14" style="7" customWidth="1"/>
    <col min="863" max="864" width="13" style="7" customWidth="1"/>
    <col min="865" max="865" width="16" style="7" customWidth="1"/>
    <col min="866" max="867" width="14" style="7" customWidth="1"/>
    <col min="868" max="868" width="17" style="7" customWidth="1"/>
    <col min="869" max="869" width="14" style="7" customWidth="1"/>
    <col min="870" max="870" width="12" style="7" customWidth="1"/>
    <col min="871" max="871" width="13.5546875" style="7" customWidth="1"/>
    <col min="872" max="872" width="12.6640625" style="7" customWidth="1"/>
    <col min="873" max="873" width="11.33203125" style="7" customWidth="1"/>
    <col min="874" max="874" width="14" style="7" customWidth="1"/>
    <col min="875" max="875" width="13.33203125" style="7" customWidth="1"/>
    <col min="876" max="876" width="12.6640625" style="7" customWidth="1"/>
    <col min="877" max="877" width="17.33203125" style="7" customWidth="1"/>
    <col min="878" max="878" width="17" style="7" customWidth="1"/>
    <col min="879" max="879" width="14" style="7" customWidth="1"/>
    <col min="880" max="882" width="13" style="7" customWidth="1"/>
    <col min="883" max="883" width="15" style="7" customWidth="1"/>
    <col min="884" max="884" width="17" style="7" customWidth="1"/>
    <col min="885" max="885" width="14" style="7" customWidth="1"/>
    <col min="886" max="886" width="13" style="7" customWidth="1"/>
    <col min="887" max="887" width="15" style="7" customWidth="1"/>
    <col min="888" max="888" width="9.5546875" style="7" customWidth="1"/>
    <col min="889" max="889" width="16" style="7" customWidth="1"/>
    <col min="890" max="890" width="14.5546875" style="7" customWidth="1"/>
    <col min="891" max="891" width="10" style="7" customWidth="1"/>
    <col min="892" max="892" width="18" style="7" customWidth="1"/>
    <col min="893" max="893" width="9.5546875" style="7" customWidth="1"/>
    <col min="894" max="894" width="15" style="7" customWidth="1"/>
    <col min="895" max="895" width="11" style="7" customWidth="1"/>
    <col min="896" max="896" width="8" style="7" customWidth="1"/>
    <col min="897" max="897" width="14" style="7" customWidth="1"/>
    <col min="898" max="901" width="13" style="7" customWidth="1"/>
    <col min="902" max="902" width="17" style="7" customWidth="1"/>
    <col min="903" max="903" width="13" style="7" customWidth="1"/>
    <col min="904" max="904" width="18" style="7" customWidth="1"/>
    <col min="905" max="905" width="14" style="7" customWidth="1"/>
    <col min="906" max="906" width="15" style="7" customWidth="1"/>
    <col min="907" max="907" width="14" style="7" customWidth="1"/>
    <col min="908" max="908" width="13" style="7" customWidth="1"/>
    <col min="909" max="909" width="16" style="7" customWidth="1"/>
    <col min="910" max="910" width="20" style="7" customWidth="1"/>
    <col min="911" max="911" width="15" style="7" customWidth="1"/>
    <col min="912" max="912" width="13" style="7" customWidth="1"/>
    <col min="913" max="913" width="21.33203125" style="7" customWidth="1"/>
    <col min="914" max="914" width="8.5546875" style="7" customWidth="1"/>
    <col min="915" max="915" width="14.33203125" style="7" customWidth="1"/>
    <col min="916" max="916" width="13.5546875" style="7" customWidth="1"/>
    <col min="917" max="921" width="8.33203125" style="7" customWidth="1"/>
    <col min="922" max="922" width="15" style="7" customWidth="1"/>
    <col min="923" max="924" width="11.44140625" style="7" customWidth="1"/>
    <col min="925" max="926" width="8.33203125" style="7" customWidth="1"/>
    <col min="927" max="927" width="15" style="7" customWidth="1"/>
    <col min="928" max="928" width="13" style="7" customWidth="1"/>
    <col min="929" max="929" width="10.5546875" style="7" customWidth="1"/>
    <col min="930" max="931" width="8.33203125" style="7" customWidth="1"/>
    <col min="932" max="932" width="11" style="7" customWidth="1"/>
    <col min="933" max="933" width="10.44140625" style="7" customWidth="1"/>
    <col min="934" max="934" width="11.6640625" style="7" customWidth="1"/>
    <col min="935" max="935" width="14.44140625" style="7" customWidth="1"/>
    <col min="936" max="936" width="12.44140625" style="7" customWidth="1"/>
    <col min="937" max="937" width="17.33203125" style="7" customWidth="1"/>
    <col min="938" max="938" width="14" style="7" customWidth="1"/>
    <col min="939" max="939" width="10" style="7" customWidth="1"/>
    <col min="940" max="941" width="8.33203125" style="7" customWidth="1"/>
    <col min="942" max="942" width="14.33203125" style="7" customWidth="1"/>
    <col min="943" max="944" width="8.33203125" style="7" customWidth="1"/>
    <col min="945" max="945" width="11.6640625" style="7" customWidth="1"/>
    <col min="946" max="947" width="8.33203125" style="7" customWidth="1"/>
    <col min="948" max="948" width="12.33203125" style="7" customWidth="1"/>
    <col min="949" max="949" width="13" style="7" customWidth="1"/>
    <col min="950" max="950" width="11.33203125" style="7" customWidth="1"/>
    <col min="951" max="952" width="8.33203125" style="7" customWidth="1"/>
    <col min="953" max="953" width="10.33203125" style="7" customWidth="1"/>
    <col min="954" max="955" width="12" style="7" customWidth="1"/>
    <col min="956" max="956" width="12.5546875" style="7" customWidth="1"/>
    <col min="957" max="957" width="12" style="7" customWidth="1"/>
    <col min="958" max="958" width="9.33203125" style="7" customWidth="1"/>
    <col min="959" max="959" width="11.5546875" style="7" customWidth="1"/>
    <col min="960" max="961" width="8.33203125" style="7" customWidth="1"/>
    <col min="962" max="962" width="10.33203125" style="7" customWidth="1"/>
    <col min="963" max="964" width="11.33203125" style="7" customWidth="1"/>
    <col min="965" max="965" width="16.6640625" style="7" customWidth="1"/>
    <col min="966" max="966" width="12.33203125" style="7" customWidth="1"/>
    <col min="967" max="971" width="8.33203125" style="7" customWidth="1"/>
    <col min="972" max="972" width="11.5546875" style="7" customWidth="1"/>
    <col min="973" max="976" width="8.33203125" style="7" customWidth="1"/>
    <col min="977" max="977" width="17" style="7" customWidth="1"/>
    <col min="978" max="978" width="13.44140625" style="7" customWidth="1"/>
    <col min="979" max="982" width="8.33203125" style="7" customWidth="1"/>
    <col min="983" max="984" width="11" style="7" customWidth="1"/>
    <col min="985" max="987" width="8.33203125" style="7" customWidth="1"/>
    <col min="988" max="988" width="10.5546875" style="7" customWidth="1"/>
    <col min="989" max="989" width="8.33203125" style="7" customWidth="1"/>
    <col min="990" max="990" width="10.6640625" style="7" customWidth="1"/>
    <col min="991" max="991" width="8.33203125" style="7" customWidth="1"/>
    <col min="992" max="992" width="11" style="7" customWidth="1"/>
    <col min="993" max="993" width="8.33203125" style="7" customWidth="1"/>
    <col min="994" max="994" width="11.44140625" style="7" customWidth="1"/>
    <col min="995" max="995" width="11" style="7" customWidth="1"/>
    <col min="996" max="996" width="8.33203125" style="7" customWidth="1"/>
    <col min="997" max="997" width="11.5546875" style="7" customWidth="1"/>
    <col min="998" max="998" width="13.33203125" style="7" customWidth="1"/>
    <col min="999" max="999" width="11.6640625" style="7" customWidth="1"/>
    <col min="1000" max="1000" width="12.6640625" style="7" customWidth="1"/>
    <col min="1001" max="1001" width="18.6640625" style="7" customWidth="1"/>
    <col min="1002" max="1085" width="8.33203125" style="7"/>
    <col min="1086" max="1086" width="17.33203125" style="7" customWidth="1"/>
    <col min="1087" max="1087" width="11.5546875" style="7" customWidth="1"/>
    <col min="1088" max="1088" width="10.6640625" style="7" customWidth="1"/>
    <col min="1089" max="1089" width="10.44140625" style="7" customWidth="1"/>
    <col min="1090" max="1090" width="13.6640625" style="7" customWidth="1"/>
    <col min="1091" max="1091" width="11.6640625" style="7" customWidth="1"/>
    <col min="1092" max="1092" width="11.33203125" style="7" customWidth="1"/>
    <col min="1093" max="1093" width="9.33203125" style="7" customWidth="1"/>
    <col min="1094" max="1094" width="9.6640625" style="7" customWidth="1"/>
    <col min="1095" max="1095" width="14" style="7" customWidth="1"/>
    <col min="1096" max="1096" width="16" style="7" customWidth="1"/>
    <col min="1097" max="1099" width="14" style="7" customWidth="1"/>
    <col min="1100" max="1100" width="13" style="7" customWidth="1"/>
    <col min="1101" max="1101" width="15" style="7" customWidth="1"/>
    <col min="1102" max="1102" width="14" style="7" customWidth="1"/>
    <col min="1103" max="1103" width="17" style="7" customWidth="1"/>
    <col min="1104" max="1104" width="16" style="7" customWidth="1"/>
    <col min="1105" max="1106" width="18" style="7" customWidth="1"/>
    <col min="1107" max="1107" width="19" style="7" customWidth="1"/>
    <col min="1108" max="1109" width="13" style="7" customWidth="1"/>
    <col min="1110" max="1110" width="16" style="7" customWidth="1"/>
    <col min="1111" max="1111" width="13" style="7" customWidth="1"/>
    <col min="1112" max="1112" width="14" style="7" customWidth="1"/>
    <col min="1113" max="1113" width="16" style="7" customWidth="1"/>
    <col min="1114" max="1114" width="14" style="7" customWidth="1"/>
    <col min="1115" max="1115" width="13" style="7" customWidth="1"/>
    <col min="1116" max="1116" width="18" style="7" customWidth="1"/>
    <col min="1117" max="1118" width="14" style="7" customWidth="1"/>
    <col min="1119" max="1120" width="13" style="7" customWidth="1"/>
    <col min="1121" max="1121" width="16" style="7" customWidth="1"/>
    <col min="1122" max="1123" width="14" style="7" customWidth="1"/>
    <col min="1124" max="1124" width="17" style="7" customWidth="1"/>
    <col min="1125" max="1125" width="14" style="7" customWidth="1"/>
    <col min="1126" max="1126" width="12" style="7" customWidth="1"/>
    <col min="1127" max="1127" width="13.5546875" style="7" customWidth="1"/>
    <col min="1128" max="1128" width="12.6640625" style="7" customWidth="1"/>
    <col min="1129" max="1129" width="11.33203125" style="7" customWidth="1"/>
    <col min="1130" max="1130" width="14" style="7" customWidth="1"/>
    <col min="1131" max="1131" width="13.33203125" style="7" customWidth="1"/>
    <col min="1132" max="1132" width="12.6640625" style="7" customWidth="1"/>
    <col min="1133" max="1133" width="17.33203125" style="7" customWidth="1"/>
    <col min="1134" max="1134" width="17" style="7" customWidth="1"/>
    <col min="1135" max="1135" width="14" style="7" customWidth="1"/>
    <col min="1136" max="1138" width="13" style="7" customWidth="1"/>
    <col min="1139" max="1139" width="15" style="7" customWidth="1"/>
    <col min="1140" max="1140" width="17" style="7" customWidth="1"/>
    <col min="1141" max="1141" width="14" style="7" customWidth="1"/>
    <col min="1142" max="1142" width="13" style="7" customWidth="1"/>
    <col min="1143" max="1143" width="15" style="7" customWidth="1"/>
    <col min="1144" max="1144" width="9.5546875" style="7" customWidth="1"/>
    <col min="1145" max="1145" width="16" style="7" customWidth="1"/>
    <col min="1146" max="1146" width="14.5546875" style="7" customWidth="1"/>
    <col min="1147" max="1147" width="10" style="7" customWidth="1"/>
    <col min="1148" max="1148" width="18" style="7" customWidth="1"/>
    <col min="1149" max="1149" width="9.5546875" style="7" customWidth="1"/>
    <col min="1150" max="1150" width="15" style="7" customWidth="1"/>
    <col min="1151" max="1151" width="11" style="7" customWidth="1"/>
    <col min="1152" max="1152" width="8" style="7" customWidth="1"/>
    <col min="1153" max="1153" width="14" style="7" customWidth="1"/>
    <col min="1154" max="1157" width="13" style="7" customWidth="1"/>
    <col min="1158" max="1158" width="17" style="7" customWidth="1"/>
    <col min="1159" max="1159" width="13" style="7" customWidth="1"/>
    <col min="1160" max="1160" width="18" style="7" customWidth="1"/>
    <col min="1161" max="1161" width="14" style="7" customWidth="1"/>
    <col min="1162" max="1162" width="15" style="7" customWidth="1"/>
    <col min="1163" max="1163" width="14" style="7" customWidth="1"/>
    <col min="1164" max="1164" width="13" style="7" customWidth="1"/>
    <col min="1165" max="1165" width="16" style="7" customWidth="1"/>
    <col min="1166" max="1166" width="20" style="7" customWidth="1"/>
    <col min="1167" max="1167" width="15" style="7" customWidth="1"/>
    <col min="1168" max="1168" width="13" style="7" customWidth="1"/>
    <col min="1169" max="1169" width="21.33203125" style="7" customWidth="1"/>
    <col min="1170" max="1170" width="8.5546875" style="7" customWidth="1"/>
    <col min="1171" max="1171" width="14.33203125" style="7" customWidth="1"/>
    <col min="1172" max="1172" width="13.5546875" style="7" customWidth="1"/>
    <col min="1173" max="1177" width="8.33203125" style="7" customWidth="1"/>
    <col min="1178" max="1178" width="15" style="7" customWidth="1"/>
    <col min="1179" max="1180" width="11.44140625" style="7" customWidth="1"/>
    <col min="1181" max="1182" width="8.33203125" style="7" customWidth="1"/>
    <col min="1183" max="1183" width="15" style="7" customWidth="1"/>
    <col min="1184" max="1184" width="13" style="7" customWidth="1"/>
    <col min="1185" max="1185" width="10.5546875" style="7" customWidth="1"/>
    <col min="1186" max="1187" width="8.33203125" style="7" customWidth="1"/>
    <col min="1188" max="1188" width="11" style="7" customWidth="1"/>
    <col min="1189" max="1189" width="10.44140625" style="7" customWidth="1"/>
    <col min="1190" max="1190" width="11.6640625" style="7" customWidth="1"/>
    <col min="1191" max="1191" width="14.44140625" style="7" customWidth="1"/>
    <col min="1192" max="1192" width="12.44140625" style="7" customWidth="1"/>
    <col min="1193" max="1193" width="17.33203125" style="7" customWidth="1"/>
    <col min="1194" max="1194" width="14" style="7" customWidth="1"/>
    <col min="1195" max="1195" width="10" style="7" customWidth="1"/>
    <col min="1196" max="1197" width="8.33203125" style="7" customWidth="1"/>
    <col min="1198" max="1198" width="14.33203125" style="7" customWidth="1"/>
    <col min="1199" max="1200" width="8.33203125" style="7" customWidth="1"/>
    <col min="1201" max="1201" width="11.6640625" style="7" customWidth="1"/>
    <col min="1202" max="1203" width="8.33203125" style="7" customWidth="1"/>
    <col min="1204" max="1204" width="12.33203125" style="7" customWidth="1"/>
    <col min="1205" max="1205" width="13" style="7" customWidth="1"/>
    <col min="1206" max="1206" width="11.33203125" style="7" customWidth="1"/>
    <col min="1207" max="1208" width="8.33203125" style="7" customWidth="1"/>
    <col min="1209" max="1209" width="10.33203125" style="7" customWidth="1"/>
    <col min="1210" max="1211" width="12" style="7" customWidth="1"/>
    <col min="1212" max="1212" width="12.5546875" style="7" customWidth="1"/>
    <col min="1213" max="1213" width="12" style="7" customWidth="1"/>
    <col min="1214" max="1214" width="9.33203125" style="7" customWidth="1"/>
    <col min="1215" max="1215" width="11.5546875" style="7" customWidth="1"/>
    <col min="1216" max="1217" width="8.33203125" style="7" customWidth="1"/>
    <col min="1218" max="1218" width="10.33203125" style="7" customWidth="1"/>
    <col min="1219" max="1220" width="11.33203125" style="7" customWidth="1"/>
    <col min="1221" max="1221" width="16.6640625" style="7" customWidth="1"/>
    <col min="1222" max="1222" width="12.33203125" style="7" customWidth="1"/>
    <col min="1223" max="1227" width="8.33203125" style="7" customWidth="1"/>
    <col min="1228" max="1228" width="11.5546875" style="7" customWidth="1"/>
    <col min="1229" max="1232" width="8.33203125" style="7" customWidth="1"/>
    <col min="1233" max="1233" width="17" style="7" customWidth="1"/>
    <col min="1234" max="1234" width="13.44140625" style="7" customWidth="1"/>
    <col min="1235" max="1238" width="8.33203125" style="7" customWidth="1"/>
    <col min="1239" max="1240" width="11" style="7" customWidth="1"/>
    <col min="1241" max="1243" width="8.33203125" style="7" customWidth="1"/>
    <col min="1244" max="1244" width="10.5546875" style="7" customWidth="1"/>
    <col min="1245" max="1245" width="8.33203125" style="7" customWidth="1"/>
    <col min="1246" max="1246" width="10.6640625" style="7" customWidth="1"/>
    <col min="1247" max="1247" width="8.33203125" style="7" customWidth="1"/>
    <col min="1248" max="1248" width="11" style="7" customWidth="1"/>
    <col min="1249" max="1249" width="8.33203125" style="7" customWidth="1"/>
    <col min="1250" max="1250" width="11.44140625" style="7" customWidth="1"/>
    <col min="1251" max="1251" width="11" style="7" customWidth="1"/>
    <col min="1252" max="1252" width="8.33203125" style="7" customWidth="1"/>
    <col min="1253" max="1253" width="11.5546875" style="7" customWidth="1"/>
    <col min="1254" max="1254" width="13.33203125" style="7" customWidth="1"/>
    <col min="1255" max="1255" width="11.6640625" style="7" customWidth="1"/>
    <col min="1256" max="1256" width="12.6640625" style="7" customWidth="1"/>
    <col min="1257" max="1257" width="18.6640625" style="7" customWidth="1"/>
    <col min="1258" max="1341" width="8.33203125" style="7"/>
    <col min="1342" max="1342" width="17.33203125" style="7" customWidth="1"/>
    <col min="1343" max="1343" width="11.5546875" style="7" customWidth="1"/>
    <col min="1344" max="1344" width="10.6640625" style="7" customWidth="1"/>
    <col min="1345" max="1345" width="10.44140625" style="7" customWidth="1"/>
    <col min="1346" max="1346" width="13.6640625" style="7" customWidth="1"/>
    <col min="1347" max="1347" width="11.6640625" style="7" customWidth="1"/>
    <col min="1348" max="1348" width="11.33203125" style="7" customWidth="1"/>
    <col min="1349" max="1349" width="9.33203125" style="7" customWidth="1"/>
    <col min="1350" max="1350" width="9.6640625" style="7" customWidth="1"/>
    <col min="1351" max="1351" width="14" style="7" customWidth="1"/>
    <col min="1352" max="1352" width="16" style="7" customWidth="1"/>
    <col min="1353" max="1355" width="14" style="7" customWidth="1"/>
    <col min="1356" max="1356" width="13" style="7" customWidth="1"/>
    <col min="1357" max="1357" width="15" style="7" customWidth="1"/>
    <col min="1358" max="1358" width="14" style="7" customWidth="1"/>
    <col min="1359" max="1359" width="17" style="7" customWidth="1"/>
    <col min="1360" max="1360" width="16" style="7" customWidth="1"/>
    <col min="1361" max="1362" width="18" style="7" customWidth="1"/>
    <col min="1363" max="1363" width="19" style="7" customWidth="1"/>
    <col min="1364" max="1365" width="13" style="7" customWidth="1"/>
    <col min="1366" max="1366" width="16" style="7" customWidth="1"/>
    <col min="1367" max="1367" width="13" style="7" customWidth="1"/>
    <col min="1368" max="1368" width="14" style="7" customWidth="1"/>
    <col min="1369" max="1369" width="16" style="7" customWidth="1"/>
    <col min="1370" max="1370" width="14" style="7" customWidth="1"/>
    <col min="1371" max="1371" width="13" style="7" customWidth="1"/>
    <col min="1372" max="1372" width="18" style="7" customWidth="1"/>
    <col min="1373" max="1374" width="14" style="7" customWidth="1"/>
    <col min="1375" max="1376" width="13" style="7" customWidth="1"/>
    <col min="1377" max="1377" width="16" style="7" customWidth="1"/>
    <col min="1378" max="1379" width="14" style="7" customWidth="1"/>
    <col min="1380" max="1380" width="17" style="7" customWidth="1"/>
    <col min="1381" max="1381" width="14" style="7" customWidth="1"/>
    <col min="1382" max="1382" width="12" style="7" customWidth="1"/>
    <col min="1383" max="1383" width="13.5546875" style="7" customWidth="1"/>
    <col min="1384" max="1384" width="12.6640625" style="7" customWidth="1"/>
    <col min="1385" max="1385" width="11.33203125" style="7" customWidth="1"/>
    <col min="1386" max="1386" width="14" style="7" customWidth="1"/>
    <col min="1387" max="1387" width="13.33203125" style="7" customWidth="1"/>
    <col min="1388" max="1388" width="12.6640625" style="7" customWidth="1"/>
    <col min="1389" max="1389" width="17.33203125" style="7" customWidth="1"/>
    <col min="1390" max="1390" width="17" style="7" customWidth="1"/>
    <col min="1391" max="1391" width="14" style="7" customWidth="1"/>
    <col min="1392" max="1394" width="13" style="7" customWidth="1"/>
    <col min="1395" max="1395" width="15" style="7" customWidth="1"/>
    <col min="1396" max="1396" width="17" style="7" customWidth="1"/>
    <col min="1397" max="1397" width="14" style="7" customWidth="1"/>
    <col min="1398" max="1398" width="13" style="7" customWidth="1"/>
    <col min="1399" max="1399" width="15" style="7" customWidth="1"/>
    <col min="1400" max="1400" width="9.5546875" style="7" customWidth="1"/>
    <col min="1401" max="1401" width="16" style="7" customWidth="1"/>
    <col min="1402" max="1402" width="14.5546875" style="7" customWidth="1"/>
    <col min="1403" max="1403" width="10" style="7" customWidth="1"/>
    <col min="1404" max="1404" width="18" style="7" customWidth="1"/>
    <col min="1405" max="1405" width="9.5546875" style="7" customWidth="1"/>
    <col min="1406" max="1406" width="15" style="7" customWidth="1"/>
    <col min="1407" max="1407" width="11" style="7" customWidth="1"/>
    <col min="1408" max="1408" width="8" style="7" customWidth="1"/>
    <col min="1409" max="1409" width="14" style="7" customWidth="1"/>
    <col min="1410" max="1413" width="13" style="7" customWidth="1"/>
    <col min="1414" max="1414" width="17" style="7" customWidth="1"/>
    <col min="1415" max="1415" width="13" style="7" customWidth="1"/>
    <col min="1416" max="1416" width="18" style="7" customWidth="1"/>
    <col min="1417" max="1417" width="14" style="7" customWidth="1"/>
    <col min="1418" max="1418" width="15" style="7" customWidth="1"/>
    <col min="1419" max="1419" width="14" style="7" customWidth="1"/>
    <col min="1420" max="1420" width="13" style="7" customWidth="1"/>
    <col min="1421" max="1421" width="16" style="7" customWidth="1"/>
    <col min="1422" max="1422" width="20" style="7" customWidth="1"/>
    <col min="1423" max="1423" width="15" style="7" customWidth="1"/>
    <col min="1424" max="1424" width="13" style="7" customWidth="1"/>
    <col min="1425" max="1425" width="21.33203125" style="7" customWidth="1"/>
    <col min="1426" max="1426" width="8.5546875" style="7" customWidth="1"/>
    <col min="1427" max="1427" width="14.33203125" style="7" customWidth="1"/>
    <col min="1428" max="1428" width="13.5546875" style="7" customWidth="1"/>
    <col min="1429" max="1433" width="8.33203125" style="7" customWidth="1"/>
    <col min="1434" max="1434" width="15" style="7" customWidth="1"/>
    <col min="1435" max="1436" width="11.44140625" style="7" customWidth="1"/>
    <col min="1437" max="1438" width="8.33203125" style="7" customWidth="1"/>
    <col min="1439" max="1439" width="15" style="7" customWidth="1"/>
    <col min="1440" max="1440" width="13" style="7" customWidth="1"/>
    <col min="1441" max="1441" width="10.5546875" style="7" customWidth="1"/>
    <col min="1442" max="1443" width="8.33203125" style="7" customWidth="1"/>
    <col min="1444" max="1444" width="11" style="7" customWidth="1"/>
    <col min="1445" max="1445" width="10.44140625" style="7" customWidth="1"/>
    <col min="1446" max="1446" width="11.6640625" style="7" customWidth="1"/>
    <col min="1447" max="1447" width="14.44140625" style="7" customWidth="1"/>
    <col min="1448" max="1448" width="12.44140625" style="7" customWidth="1"/>
    <col min="1449" max="1449" width="17.33203125" style="7" customWidth="1"/>
    <col min="1450" max="1450" width="14" style="7" customWidth="1"/>
    <col min="1451" max="1451" width="10" style="7" customWidth="1"/>
    <col min="1452" max="1453" width="8.33203125" style="7" customWidth="1"/>
    <col min="1454" max="1454" width="14.33203125" style="7" customWidth="1"/>
    <col min="1455" max="1456" width="8.33203125" style="7" customWidth="1"/>
    <col min="1457" max="1457" width="11.6640625" style="7" customWidth="1"/>
    <col min="1458" max="1459" width="8.33203125" style="7" customWidth="1"/>
    <col min="1460" max="1460" width="12.33203125" style="7" customWidth="1"/>
    <col min="1461" max="1461" width="13" style="7" customWidth="1"/>
    <col min="1462" max="1462" width="11.33203125" style="7" customWidth="1"/>
    <col min="1463" max="1464" width="8.33203125" style="7" customWidth="1"/>
    <col min="1465" max="1465" width="10.33203125" style="7" customWidth="1"/>
    <col min="1466" max="1467" width="12" style="7" customWidth="1"/>
    <col min="1468" max="1468" width="12.5546875" style="7" customWidth="1"/>
    <col min="1469" max="1469" width="12" style="7" customWidth="1"/>
    <col min="1470" max="1470" width="9.33203125" style="7" customWidth="1"/>
    <col min="1471" max="1471" width="11.5546875" style="7" customWidth="1"/>
    <col min="1472" max="1473" width="8.33203125" style="7" customWidth="1"/>
    <col min="1474" max="1474" width="10.33203125" style="7" customWidth="1"/>
    <col min="1475" max="1476" width="11.33203125" style="7" customWidth="1"/>
    <col min="1477" max="1477" width="16.6640625" style="7" customWidth="1"/>
    <col min="1478" max="1478" width="12.33203125" style="7" customWidth="1"/>
    <col min="1479" max="1483" width="8.33203125" style="7" customWidth="1"/>
    <col min="1484" max="1484" width="11.5546875" style="7" customWidth="1"/>
    <col min="1485" max="1488" width="8.33203125" style="7" customWidth="1"/>
    <col min="1489" max="1489" width="17" style="7" customWidth="1"/>
    <col min="1490" max="1490" width="13.44140625" style="7" customWidth="1"/>
    <col min="1491" max="1494" width="8.33203125" style="7" customWidth="1"/>
    <col min="1495" max="1496" width="11" style="7" customWidth="1"/>
    <col min="1497" max="1499" width="8.33203125" style="7" customWidth="1"/>
    <col min="1500" max="1500" width="10.5546875" style="7" customWidth="1"/>
    <col min="1501" max="1501" width="8.33203125" style="7" customWidth="1"/>
    <col min="1502" max="1502" width="10.6640625" style="7" customWidth="1"/>
    <col min="1503" max="1503" width="8.33203125" style="7" customWidth="1"/>
    <col min="1504" max="1504" width="11" style="7" customWidth="1"/>
    <col min="1505" max="1505" width="8.33203125" style="7" customWidth="1"/>
    <col min="1506" max="1506" width="11.44140625" style="7" customWidth="1"/>
    <col min="1507" max="1507" width="11" style="7" customWidth="1"/>
    <col min="1508" max="1508" width="8.33203125" style="7" customWidth="1"/>
    <col min="1509" max="1509" width="11.5546875" style="7" customWidth="1"/>
    <col min="1510" max="1510" width="13.33203125" style="7" customWidth="1"/>
    <col min="1511" max="1511" width="11.6640625" style="7" customWidth="1"/>
    <col min="1512" max="1512" width="12.6640625" style="7" customWidth="1"/>
    <col min="1513" max="1513" width="18.6640625" style="7" customWidth="1"/>
    <col min="1514" max="1597" width="8.33203125" style="7"/>
    <col min="1598" max="1598" width="17.33203125" style="7" customWidth="1"/>
    <col min="1599" max="1599" width="11.5546875" style="7" customWidth="1"/>
    <col min="1600" max="1600" width="10.6640625" style="7" customWidth="1"/>
    <col min="1601" max="1601" width="10.44140625" style="7" customWidth="1"/>
    <col min="1602" max="1602" width="13.6640625" style="7" customWidth="1"/>
    <col min="1603" max="1603" width="11.6640625" style="7" customWidth="1"/>
    <col min="1604" max="1604" width="11.33203125" style="7" customWidth="1"/>
    <col min="1605" max="1605" width="9.33203125" style="7" customWidth="1"/>
    <col min="1606" max="1606" width="9.6640625" style="7" customWidth="1"/>
    <col min="1607" max="1607" width="14" style="7" customWidth="1"/>
    <col min="1608" max="1608" width="16" style="7" customWidth="1"/>
    <col min="1609" max="1611" width="14" style="7" customWidth="1"/>
    <col min="1612" max="1612" width="13" style="7" customWidth="1"/>
    <col min="1613" max="1613" width="15" style="7" customWidth="1"/>
    <col min="1614" max="1614" width="14" style="7" customWidth="1"/>
    <col min="1615" max="1615" width="17" style="7" customWidth="1"/>
    <col min="1616" max="1616" width="16" style="7" customWidth="1"/>
    <col min="1617" max="1618" width="18" style="7" customWidth="1"/>
    <col min="1619" max="1619" width="19" style="7" customWidth="1"/>
    <col min="1620" max="1621" width="13" style="7" customWidth="1"/>
    <col min="1622" max="1622" width="16" style="7" customWidth="1"/>
    <col min="1623" max="1623" width="13" style="7" customWidth="1"/>
    <col min="1624" max="1624" width="14" style="7" customWidth="1"/>
    <col min="1625" max="1625" width="16" style="7" customWidth="1"/>
    <col min="1626" max="1626" width="14" style="7" customWidth="1"/>
    <col min="1627" max="1627" width="13" style="7" customWidth="1"/>
    <col min="1628" max="1628" width="18" style="7" customWidth="1"/>
    <col min="1629" max="1630" width="14" style="7" customWidth="1"/>
    <col min="1631" max="1632" width="13" style="7" customWidth="1"/>
    <col min="1633" max="1633" width="16" style="7" customWidth="1"/>
    <col min="1634" max="1635" width="14" style="7" customWidth="1"/>
    <col min="1636" max="1636" width="17" style="7" customWidth="1"/>
    <col min="1637" max="1637" width="14" style="7" customWidth="1"/>
    <col min="1638" max="1638" width="12" style="7" customWidth="1"/>
    <col min="1639" max="1639" width="13.5546875" style="7" customWidth="1"/>
    <col min="1640" max="1640" width="12.6640625" style="7" customWidth="1"/>
    <col min="1641" max="1641" width="11.33203125" style="7" customWidth="1"/>
    <col min="1642" max="1642" width="14" style="7" customWidth="1"/>
    <col min="1643" max="1643" width="13.33203125" style="7" customWidth="1"/>
    <col min="1644" max="1644" width="12.6640625" style="7" customWidth="1"/>
    <col min="1645" max="1645" width="17.33203125" style="7" customWidth="1"/>
    <col min="1646" max="1646" width="17" style="7" customWidth="1"/>
    <col min="1647" max="1647" width="14" style="7" customWidth="1"/>
    <col min="1648" max="1650" width="13" style="7" customWidth="1"/>
    <col min="1651" max="1651" width="15" style="7" customWidth="1"/>
    <col min="1652" max="1652" width="17" style="7" customWidth="1"/>
    <col min="1653" max="1653" width="14" style="7" customWidth="1"/>
    <col min="1654" max="1654" width="13" style="7" customWidth="1"/>
    <col min="1655" max="1655" width="15" style="7" customWidth="1"/>
    <col min="1656" max="1656" width="9.5546875" style="7" customWidth="1"/>
    <col min="1657" max="1657" width="16" style="7" customWidth="1"/>
    <col min="1658" max="1658" width="14.5546875" style="7" customWidth="1"/>
    <col min="1659" max="1659" width="10" style="7" customWidth="1"/>
    <col min="1660" max="1660" width="18" style="7" customWidth="1"/>
    <col min="1661" max="1661" width="9.5546875" style="7" customWidth="1"/>
    <col min="1662" max="1662" width="15" style="7" customWidth="1"/>
    <col min="1663" max="1663" width="11" style="7" customWidth="1"/>
    <col min="1664" max="1664" width="8" style="7" customWidth="1"/>
    <col min="1665" max="1665" width="14" style="7" customWidth="1"/>
    <col min="1666" max="1669" width="13" style="7" customWidth="1"/>
    <col min="1670" max="1670" width="17" style="7" customWidth="1"/>
    <col min="1671" max="1671" width="13" style="7" customWidth="1"/>
    <col min="1672" max="1672" width="18" style="7" customWidth="1"/>
    <col min="1673" max="1673" width="14" style="7" customWidth="1"/>
    <col min="1674" max="1674" width="15" style="7" customWidth="1"/>
    <col min="1675" max="1675" width="14" style="7" customWidth="1"/>
    <col min="1676" max="1676" width="13" style="7" customWidth="1"/>
    <col min="1677" max="1677" width="16" style="7" customWidth="1"/>
    <col min="1678" max="1678" width="20" style="7" customWidth="1"/>
    <col min="1679" max="1679" width="15" style="7" customWidth="1"/>
    <col min="1680" max="1680" width="13" style="7" customWidth="1"/>
    <col min="1681" max="1681" width="21.33203125" style="7" customWidth="1"/>
    <col min="1682" max="1682" width="8.5546875" style="7" customWidth="1"/>
    <col min="1683" max="1683" width="14.33203125" style="7" customWidth="1"/>
    <col min="1684" max="1684" width="13.5546875" style="7" customWidth="1"/>
    <col min="1685" max="1689" width="8.33203125" style="7" customWidth="1"/>
    <col min="1690" max="1690" width="15" style="7" customWidth="1"/>
    <col min="1691" max="1692" width="11.44140625" style="7" customWidth="1"/>
    <col min="1693" max="1694" width="8.33203125" style="7" customWidth="1"/>
    <col min="1695" max="1695" width="15" style="7" customWidth="1"/>
    <col min="1696" max="1696" width="13" style="7" customWidth="1"/>
    <col min="1697" max="1697" width="10.5546875" style="7" customWidth="1"/>
    <col min="1698" max="1699" width="8.33203125" style="7" customWidth="1"/>
    <col min="1700" max="1700" width="11" style="7" customWidth="1"/>
    <col min="1701" max="1701" width="10.44140625" style="7" customWidth="1"/>
    <col min="1702" max="1702" width="11.6640625" style="7" customWidth="1"/>
    <col min="1703" max="1703" width="14.44140625" style="7" customWidth="1"/>
    <col min="1704" max="1704" width="12.44140625" style="7" customWidth="1"/>
    <col min="1705" max="1705" width="17.33203125" style="7" customWidth="1"/>
    <col min="1706" max="1706" width="14" style="7" customWidth="1"/>
    <col min="1707" max="1707" width="10" style="7" customWidth="1"/>
    <col min="1708" max="1709" width="8.33203125" style="7" customWidth="1"/>
    <col min="1710" max="1710" width="14.33203125" style="7" customWidth="1"/>
    <col min="1711" max="1712" width="8.33203125" style="7" customWidth="1"/>
    <col min="1713" max="1713" width="11.6640625" style="7" customWidth="1"/>
    <col min="1714" max="1715" width="8.33203125" style="7" customWidth="1"/>
    <col min="1716" max="1716" width="12.33203125" style="7" customWidth="1"/>
    <col min="1717" max="1717" width="13" style="7" customWidth="1"/>
    <col min="1718" max="1718" width="11.33203125" style="7" customWidth="1"/>
    <col min="1719" max="1720" width="8.33203125" style="7" customWidth="1"/>
    <col min="1721" max="1721" width="10.33203125" style="7" customWidth="1"/>
    <col min="1722" max="1723" width="12" style="7" customWidth="1"/>
    <col min="1724" max="1724" width="12.5546875" style="7" customWidth="1"/>
    <col min="1725" max="1725" width="12" style="7" customWidth="1"/>
    <col min="1726" max="1726" width="9.33203125" style="7" customWidth="1"/>
    <col min="1727" max="1727" width="11.5546875" style="7" customWidth="1"/>
    <col min="1728" max="1729" width="8.33203125" style="7" customWidth="1"/>
    <col min="1730" max="1730" width="10.33203125" style="7" customWidth="1"/>
    <col min="1731" max="1732" width="11.33203125" style="7" customWidth="1"/>
    <col min="1733" max="1733" width="16.6640625" style="7" customWidth="1"/>
    <col min="1734" max="1734" width="12.33203125" style="7" customWidth="1"/>
    <col min="1735" max="1739" width="8.33203125" style="7" customWidth="1"/>
    <col min="1740" max="1740" width="11.5546875" style="7" customWidth="1"/>
    <col min="1741" max="1744" width="8.33203125" style="7" customWidth="1"/>
    <col min="1745" max="1745" width="17" style="7" customWidth="1"/>
    <col min="1746" max="1746" width="13.44140625" style="7" customWidth="1"/>
    <col min="1747" max="1750" width="8.33203125" style="7" customWidth="1"/>
    <col min="1751" max="1752" width="11" style="7" customWidth="1"/>
    <col min="1753" max="1755" width="8.33203125" style="7" customWidth="1"/>
    <col min="1756" max="1756" width="10.5546875" style="7" customWidth="1"/>
    <col min="1757" max="1757" width="8.33203125" style="7" customWidth="1"/>
    <col min="1758" max="1758" width="10.6640625" style="7" customWidth="1"/>
    <col min="1759" max="1759" width="8.33203125" style="7" customWidth="1"/>
    <col min="1760" max="1760" width="11" style="7" customWidth="1"/>
    <col min="1761" max="1761" width="8.33203125" style="7" customWidth="1"/>
    <col min="1762" max="1762" width="11.44140625" style="7" customWidth="1"/>
    <col min="1763" max="1763" width="11" style="7" customWidth="1"/>
    <col min="1764" max="1764" width="8.33203125" style="7" customWidth="1"/>
    <col min="1765" max="1765" width="11.5546875" style="7" customWidth="1"/>
    <col min="1766" max="1766" width="13.33203125" style="7" customWidth="1"/>
    <col min="1767" max="1767" width="11.6640625" style="7" customWidth="1"/>
    <col min="1768" max="1768" width="12.6640625" style="7" customWidth="1"/>
    <col min="1769" max="1769" width="18.6640625" style="7" customWidth="1"/>
    <col min="1770" max="1853" width="8.33203125" style="7"/>
    <col min="1854" max="1854" width="17.33203125" style="7" customWidth="1"/>
    <col min="1855" max="1855" width="11.5546875" style="7" customWidth="1"/>
    <col min="1856" max="1856" width="10.6640625" style="7" customWidth="1"/>
    <col min="1857" max="1857" width="10.44140625" style="7" customWidth="1"/>
    <col min="1858" max="1858" width="13.6640625" style="7" customWidth="1"/>
    <col min="1859" max="1859" width="11.6640625" style="7" customWidth="1"/>
    <col min="1860" max="1860" width="11.33203125" style="7" customWidth="1"/>
    <col min="1861" max="1861" width="9.33203125" style="7" customWidth="1"/>
    <col min="1862" max="1862" width="9.6640625" style="7" customWidth="1"/>
    <col min="1863" max="1863" width="14" style="7" customWidth="1"/>
    <col min="1864" max="1864" width="16" style="7" customWidth="1"/>
    <col min="1865" max="1867" width="14" style="7" customWidth="1"/>
    <col min="1868" max="1868" width="13" style="7" customWidth="1"/>
    <col min="1869" max="1869" width="15" style="7" customWidth="1"/>
    <col min="1870" max="1870" width="14" style="7" customWidth="1"/>
    <col min="1871" max="1871" width="17" style="7" customWidth="1"/>
    <col min="1872" max="1872" width="16" style="7" customWidth="1"/>
    <col min="1873" max="1874" width="18" style="7" customWidth="1"/>
    <col min="1875" max="1875" width="19" style="7" customWidth="1"/>
    <col min="1876" max="1877" width="13" style="7" customWidth="1"/>
    <col min="1878" max="1878" width="16" style="7" customWidth="1"/>
    <col min="1879" max="1879" width="13" style="7" customWidth="1"/>
    <col min="1880" max="1880" width="14" style="7" customWidth="1"/>
    <col min="1881" max="1881" width="16" style="7" customWidth="1"/>
    <col min="1882" max="1882" width="14" style="7" customWidth="1"/>
    <col min="1883" max="1883" width="13" style="7" customWidth="1"/>
    <col min="1884" max="1884" width="18" style="7" customWidth="1"/>
    <col min="1885" max="1886" width="14" style="7" customWidth="1"/>
    <col min="1887" max="1888" width="13" style="7" customWidth="1"/>
    <col min="1889" max="1889" width="16" style="7" customWidth="1"/>
    <col min="1890" max="1891" width="14" style="7" customWidth="1"/>
    <col min="1892" max="1892" width="17" style="7" customWidth="1"/>
    <col min="1893" max="1893" width="14" style="7" customWidth="1"/>
    <col min="1894" max="1894" width="12" style="7" customWidth="1"/>
    <col min="1895" max="1895" width="13.5546875" style="7" customWidth="1"/>
    <col min="1896" max="1896" width="12.6640625" style="7" customWidth="1"/>
    <col min="1897" max="1897" width="11.33203125" style="7" customWidth="1"/>
    <col min="1898" max="1898" width="14" style="7" customWidth="1"/>
    <col min="1899" max="1899" width="13.33203125" style="7" customWidth="1"/>
    <col min="1900" max="1900" width="12.6640625" style="7" customWidth="1"/>
    <col min="1901" max="1901" width="17.33203125" style="7" customWidth="1"/>
    <col min="1902" max="1902" width="17" style="7" customWidth="1"/>
    <col min="1903" max="1903" width="14" style="7" customWidth="1"/>
    <col min="1904" max="1906" width="13" style="7" customWidth="1"/>
    <col min="1907" max="1907" width="15" style="7" customWidth="1"/>
    <col min="1908" max="1908" width="17" style="7" customWidth="1"/>
    <col min="1909" max="1909" width="14" style="7" customWidth="1"/>
    <col min="1910" max="1910" width="13" style="7" customWidth="1"/>
    <col min="1911" max="1911" width="15" style="7" customWidth="1"/>
    <col min="1912" max="1912" width="9.5546875" style="7" customWidth="1"/>
    <col min="1913" max="1913" width="16" style="7" customWidth="1"/>
    <col min="1914" max="1914" width="14.5546875" style="7" customWidth="1"/>
    <col min="1915" max="1915" width="10" style="7" customWidth="1"/>
    <col min="1916" max="1916" width="18" style="7" customWidth="1"/>
    <col min="1917" max="1917" width="9.5546875" style="7" customWidth="1"/>
    <col min="1918" max="1918" width="15" style="7" customWidth="1"/>
    <col min="1919" max="1919" width="11" style="7" customWidth="1"/>
    <col min="1920" max="1920" width="8" style="7" customWidth="1"/>
    <col min="1921" max="1921" width="14" style="7" customWidth="1"/>
    <col min="1922" max="1925" width="13" style="7" customWidth="1"/>
    <col min="1926" max="1926" width="17" style="7" customWidth="1"/>
    <col min="1927" max="1927" width="13" style="7" customWidth="1"/>
    <col min="1928" max="1928" width="18" style="7" customWidth="1"/>
    <col min="1929" max="1929" width="14" style="7" customWidth="1"/>
    <col min="1930" max="1930" width="15" style="7" customWidth="1"/>
    <col min="1931" max="1931" width="14" style="7" customWidth="1"/>
    <col min="1932" max="1932" width="13" style="7" customWidth="1"/>
    <col min="1933" max="1933" width="16" style="7" customWidth="1"/>
    <col min="1934" max="1934" width="20" style="7" customWidth="1"/>
    <col min="1935" max="1935" width="15" style="7" customWidth="1"/>
    <col min="1936" max="1936" width="13" style="7" customWidth="1"/>
    <col min="1937" max="1937" width="21.33203125" style="7" customWidth="1"/>
    <col min="1938" max="1938" width="8.5546875" style="7" customWidth="1"/>
    <col min="1939" max="1939" width="14.33203125" style="7" customWidth="1"/>
    <col min="1940" max="1940" width="13.5546875" style="7" customWidth="1"/>
    <col min="1941" max="1945" width="8.33203125" style="7" customWidth="1"/>
    <col min="1946" max="1946" width="15" style="7" customWidth="1"/>
    <col min="1947" max="1948" width="11.44140625" style="7" customWidth="1"/>
    <col min="1949" max="1950" width="8.33203125" style="7" customWidth="1"/>
    <col min="1951" max="1951" width="15" style="7" customWidth="1"/>
    <col min="1952" max="1952" width="13" style="7" customWidth="1"/>
    <col min="1953" max="1953" width="10.5546875" style="7" customWidth="1"/>
    <col min="1954" max="1955" width="8.33203125" style="7" customWidth="1"/>
    <col min="1956" max="1956" width="11" style="7" customWidth="1"/>
    <col min="1957" max="1957" width="10.44140625" style="7" customWidth="1"/>
    <col min="1958" max="1958" width="11.6640625" style="7" customWidth="1"/>
    <col min="1959" max="1959" width="14.44140625" style="7" customWidth="1"/>
    <col min="1960" max="1960" width="12.44140625" style="7" customWidth="1"/>
    <col min="1961" max="1961" width="17.33203125" style="7" customWidth="1"/>
    <col min="1962" max="1962" width="14" style="7" customWidth="1"/>
    <col min="1963" max="1963" width="10" style="7" customWidth="1"/>
    <col min="1964" max="1965" width="8.33203125" style="7" customWidth="1"/>
    <col min="1966" max="1966" width="14.33203125" style="7" customWidth="1"/>
    <col min="1967" max="1968" width="8.33203125" style="7" customWidth="1"/>
    <col min="1969" max="1969" width="11.6640625" style="7" customWidth="1"/>
    <col min="1970" max="1971" width="8.33203125" style="7" customWidth="1"/>
    <col min="1972" max="1972" width="12.33203125" style="7" customWidth="1"/>
    <col min="1973" max="1973" width="13" style="7" customWidth="1"/>
    <col min="1974" max="1974" width="11.33203125" style="7" customWidth="1"/>
    <col min="1975" max="1976" width="8.33203125" style="7" customWidth="1"/>
    <col min="1977" max="1977" width="10.33203125" style="7" customWidth="1"/>
    <col min="1978" max="1979" width="12" style="7" customWidth="1"/>
    <col min="1980" max="1980" width="12.5546875" style="7" customWidth="1"/>
    <col min="1981" max="1981" width="12" style="7" customWidth="1"/>
    <col min="1982" max="1982" width="9.33203125" style="7" customWidth="1"/>
    <col min="1983" max="1983" width="11.5546875" style="7" customWidth="1"/>
    <col min="1984" max="1985" width="8.33203125" style="7" customWidth="1"/>
    <col min="1986" max="1986" width="10.33203125" style="7" customWidth="1"/>
    <col min="1987" max="1988" width="11.33203125" style="7" customWidth="1"/>
    <col min="1989" max="1989" width="16.6640625" style="7" customWidth="1"/>
    <col min="1990" max="1990" width="12.33203125" style="7" customWidth="1"/>
    <col min="1991" max="1995" width="8.33203125" style="7" customWidth="1"/>
    <col min="1996" max="1996" width="11.5546875" style="7" customWidth="1"/>
    <col min="1997" max="2000" width="8.33203125" style="7" customWidth="1"/>
    <col min="2001" max="2001" width="17" style="7" customWidth="1"/>
    <col min="2002" max="2002" width="13.44140625" style="7" customWidth="1"/>
    <col min="2003" max="2006" width="8.33203125" style="7" customWidth="1"/>
    <col min="2007" max="2008" width="11" style="7" customWidth="1"/>
    <col min="2009" max="2011" width="8.33203125" style="7" customWidth="1"/>
    <col min="2012" max="2012" width="10.5546875" style="7" customWidth="1"/>
    <col min="2013" max="2013" width="8.33203125" style="7" customWidth="1"/>
    <col min="2014" max="2014" width="10.6640625" style="7" customWidth="1"/>
    <col min="2015" max="2015" width="8.33203125" style="7" customWidth="1"/>
    <col min="2016" max="2016" width="11" style="7" customWidth="1"/>
    <col min="2017" max="2017" width="8.33203125" style="7" customWidth="1"/>
    <col min="2018" max="2018" width="11.44140625" style="7" customWidth="1"/>
    <col min="2019" max="2019" width="11" style="7" customWidth="1"/>
    <col min="2020" max="2020" width="8.33203125" style="7" customWidth="1"/>
    <col min="2021" max="2021" width="11.5546875" style="7" customWidth="1"/>
    <col min="2022" max="2022" width="13.33203125" style="7" customWidth="1"/>
    <col min="2023" max="2023" width="11.6640625" style="7" customWidth="1"/>
    <col min="2024" max="2024" width="12.6640625" style="7" customWidth="1"/>
    <col min="2025" max="2025" width="18.6640625" style="7" customWidth="1"/>
    <col min="2026" max="2109" width="8.33203125" style="7"/>
    <col min="2110" max="2110" width="17.33203125" style="7" customWidth="1"/>
    <col min="2111" max="2111" width="11.5546875" style="7" customWidth="1"/>
    <col min="2112" max="2112" width="10.6640625" style="7" customWidth="1"/>
    <col min="2113" max="2113" width="10.44140625" style="7" customWidth="1"/>
    <col min="2114" max="2114" width="13.6640625" style="7" customWidth="1"/>
    <col min="2115" max="2115" width="11.6640625" style="7" customWidth="1"/>
    <col min="2116" max="2116" width="11.33203125" style="7" customWidth="1"/>
    <col min="2117" max="2117" width="9.33203125" style="7" customWidth="1"/>
    <col min="2118" max="2118" width="9.6640625" style="7" customWidth="1"/>
    <col min="2119" max="2119" width="14" style="7" customWidth="1"/>
    <col min="2120" max="2120" width="16" style="7" customWidth="1"/>
    <col min="2121" max="2123" width="14" style="7" customWidth="1"/>
    <col min="2124" max="2124" width="13" style="7" customWidth="1"/>
    <col min="2125" max="2125" width="15" style="7" customWidth="1"/>
    <col min="2126" max="2126" width="14" style="7" customWidth="1"/>
    <col min="2127" max="2127" width="17" style="7" customWidth="1"/>
    <col min="2128" max="2128" width="16" style="7" customWidth="1"/>
    <col min="2129" max="2130" width="18" style="7" customWidth="1"/>
    <col min="2131" max="2131" width="19" style="7" customWidth="1"/>
    <col min="2132" max="2133" width="13" style="7" customWidth="1"/>
    <col min="2134" max="2134" width="16" style="7" customWidth="1"/>
    <col min="2135" max="2135" width="13" style="7" customWidth="1"/>
    <col min="2136" max="2136" width="14" style="7" customWidth="1"/>
    <col min="2137" max="2137" width="16" style="7" customWidth="1"/>
    <col min="2138" max="2138" width="14" style="7" customWidth="1"/>
    <col min="2139" max="2139" width="13" style="7" customWidth="1"/>
    <col min="2140" max="2140" width="18" style="7" customWidth="1"/>
    <col min="2141" max="2142" width="14" style="7" customWidth="1"/>
    <col min="2143" max="2144" width="13" style="7" customWidth="1"/>
    <col min="2145" max="2145" width="16" style="7" customWidth="1"/>
    <col min="2146" max="2147" width="14" style="7" customWidth="1"/>
    <col min="2148" max="2148" width="17" style="7" customWidth="1"/>
    <col min="2149" max="2149" width="14" style="7" customWidth="1"/>
    <col min="2150" max="2150" width="12" style="7" customWidth="1"/>
    <col min="2151" max="2151" width="13.5546875" style="7" customWidth="1"/>
    <col min="2152" max="2152" width="12.6640625" style="7" customWidth="1"/>
    <col min="2153" max="2153" width="11.33203125" style="7" customWidth="1"/>
    <col min="2154" max="2154" width="14" style="7" customWidth="1"/>
    <col min="2155" max="2155" width="13.33203125" style="7" customWidth="1"/>
    <col min="2156" max="2156" width="12.6640625" style="7" customWidth="1"/>
    <col min="2157" max="2157" width="17.33203125" style="7" customWidth="1"/>
    <col min="2158" max="2158" width="17" style="7" customWidth="1"/>
    <col min="2159" max="2159" width="14" style="7" customWidth="1"/>
    <col min="2160" max="2162" width="13" style="7" customWidth="1"/>
    <col min="2163" max="2163" width="15" style="7" customWidth="1"/>
    <col min="2164" max="2164" width="17" style="7" customWidth="1"/>
    <col min="2165" max="2165" width="14" style="7" customWidth="1"/>
    <col min="2166" max="2166" width="13" style="7" customWidth="1"/>
    <col min="2167" max="2167" width="15" style="7" customWidth="1"/>
    <col min="2168" max="2168" width="9.5546875" style="7" customWidth="1"/>
    <col min="2169" max="2169" width="16" style="7" customWidth="1"/>
    <col min="2170" max="2170" width="14.5546875" style="7" customWidth="1"/>
    <col min="2171" max="2171" width="10" style="7" customWidth="1"/>
    <col min="2172" max="2172" width="18" style="7" customWidth="1"/>
    <col min="2173" max="2173" width="9.5546875" style="7" customWidth="1"/>
    <col min="2174" max="2174" width="15" style="7" customWidth="1"/>
    <col min="2175" max="2175" width="11" style="7" customWidth="1"/>
    <col min="2176" max="2176" width="8" style="7" customWidth="1"/>
    <col min="2177" max="2177" width="14" style="7" customWidth="1"/>
    <col min="2178" max="2181" width="13" style="7" customWidth="1"/>
    <col min="2182" max="2182" width="17" style="7" customWidth="1"/>
    <col min="2183" max="2183" width="13" style="7" customWidth="1"/>
    <col min="2184" max="2184" width="18" style="7" customWidth="1"/>
    <col min="2185" max="2185" width="14" style="7" customWidth="1"/>
    <col min="2186" max="2186" width="15" style="7" customWidth="1"/>
    <col min="2187" max="2187" width="14" style="7" customWidth="1"/>
    <col min="2188" max="2188" width="13" style="7" customWidth="1"/>
    <col min="2189" max="2189" width="16" style="7" customWidth="1"/>
    <col min="2190" max="2190" width="20" style="7" customWidth="1"/>
    <col min="2191" max="2191" width="15" style="7" customWidth="1"/>
    <col min="2192" max="2192" width="13" style="7" customWidth="1"/>
    <col min="2193" max="2193" width="21.33203125" style="7" customWidth="1"/>
    <col min="2194" max="2194" width="8.5546875" style="7" customWidth="1"/>
    <col min="2195" max="2195" width="14.33203125" style="7" customWidth="1"/>
    <col min="2196" max="2196" width="13.5546875" style="7" customWidth="1"/>
    <col min="2197" max="2201" width="8.33203125" style="7" customWidth="1"/>
    <col min="2202" max="2202" width="15" style="7" customWidth="1"/>
    <col min="2203" max="2204" width="11.44140625" style="7" customWidth="1"/>
    <col min="2205" max="2206" width="8.33203125" style="7" customWidth="1"/>
    <col min="2207" max="2207" width="15" style="7" customWidth="1"/>
    <col min="2208" max="2208" width="13" style="7" customWidth="1"/>
    <col min="2209" max="2209" width="10.5546875" style="7" customWidth="1"/>
    <col min="2210" max="2211" width="8.33203125" style="7" customWidth="1"/>
    <col min="2212" max="2212" width="11" style="7" customWidth="1"/>
    <col min="2213" max="2213" width="10.44140625" style="7" customWidth="1"/>
    <col min="2214" max="2214" width="11.6640625" style="7" customWidth="1"/>
    <col min="2215" max="2215" width="14.44140625" style="7" customWidth="1"/>
    <col min="2216" max="2216" width="12.44140625" style="7" customWidth="1"/>
    <col min="2217" max="2217" width="17.33203125" style="7" customWidth="1"/>
    <col min="2218" max="2218" width="14" style="7" customWidth="1"/>
    <col min="2219" max="2219" width="10" style="7" customWidth="1"/>
    <col min="2220" max="2221" width="8.33203125" style="7" customWidth="1"/>
    <col min="2222" max="2222" width="14.33203125" style="7" customWidth="1"/>
    <col min="2223" max="2224" width="8.33203125" style="7" customWidth="1"/>
    <col min="2225" max="2225" width="11.6640625" style="7" customWidth="1"/>
    <col min="2226" max="2227" width="8.33203125" style="7" customWidth="1"/>
    <col min="2228" max="2228" width="12.33203125" style="7" customWidth="1"/>
    <col min="2229" max="2229" width="13" style="7" customWidth="1"/>
    <col min="2230" max="2230" width="11.33203125" style="7" customWidth="1"/>
    <col min="2231" max="2232" width="8.33203125" style="7" customWidth="1"/>
    <col min="2233" max="2233" width="10.33203125" style="7" customWidth="1"/>
    <col min="2234" max="2235" width="12" style="7" customWidth="1"/>
    <col min="2236" max="2236" width="12.5546875" style="7" customWidth="1"/>
    <col min="2237" max="2237" width="12" style="7" customWidth="1"/>
    <col min="2238" max="2238" width="9.33203125" style="7" customWidth="1"/>
    <col min="2239" max="2239" width="11.5546875" style="7" customWidth="1"/>
    <col min="2240" max="2241" width="8.33203125" style="7" customWidth="1"/>
    <col min="2242" max="2242" width="10.33203125" style="7" customWidth="1"/>
    <col min="2243" max="2244" width="11.33203125" style="7" customWidth="1"/>
    <col min="2245" max="2245" width="16.6640625" style="7" customWidth="1"/>
    <col min="2246" max="2246" width="12.33203125" style="7" customWidth="1"/>
    <col min="2247" max="2251" width="8.33203125" style="7" customWidth="1"/>
    <col min="2252" max="2252" width="11.5546875" style="7" customWidth="1"/>
    <col min="2253" max="2256" width="8.33203125" style="7" customWidth="1"/>
    <col min="2257" max="2257" width="17" style="7" customWidth="1"/>
    <col min="2258" max="2258" width="13.44140625" style="7" customWidth="1"/>
    <col min="2259" max="2262" width="8.33203125" style="7" customWidth="1"/>
    <col min="2263" max="2264" width="11" style="7" customWidth="1"/>
    <col min="2265" max="2267" width="8.33203125" style="7" customWidth="1"/>
    <col min="2268" max="2268" width="10.5546875" style="7" customWidth="1"/>
    <col min="2269" max="2269" width="8.33203125" style="7" customWidth="1"/>
    <col min="2270" max="2270" width="10.6640625" style="7" customWidth="1"/>
    <col min="2271" max="2271" width="8.33203125" style="7" customWidth="1"/>
    <col min="2272" max="2272" width="11" style="7" customWidth="1"/>
    <col min="2273" max="2273" width="8.33203125" style="7" customWidth="1"/>
    <col min="2274" max="2274" width="11.44140625" style="7" customWidth="1"/>
    <col min="2275" max="2275" width="11" style="7" customWidth="1"/>
    <col min="2276" max="2276" width="8.33203125" style="7" customWidth="1"/>
    <col min="2277" max="2277" width="11.5546875" style="7" customWidth="1"/>
    <col min="2278" max="2278" width="13.33203125" style="7" customWidth="1"/>
    <col min="2279" max="2279" width="11.6640625" style="7" customWidth="1"/>
    <col min="2280" max="2280" width="12.6640625" style="7" customWidth="1"/>
    <col min="2281" max="2281" width="18.6640625" style="7" customWidth="1"/>
    <col min="2282" max="2365" width="8.33203125" style="7"/>
    <col min="2366" max="2366" width="17.33203125" style="7" customWidth="1"/>
    <col min="2367" max="2367" width="11.5546875" style="7" customWidth="1"/>
    <col min="2368" max="2368" width="10.6640625" style="7" customWidth="1"/>
    <col min="2369" max="2369" width="10.44140625" style="7" customWidth="1"/>
    <col min="2370" max="2370" width="13.6640625" style="7" customWidth="1"/>
    <col min="2371" max="2371" width="11.6640625" style="7" customWidth="1"/>
    <col min="2372" max="2372" width="11.33203125" style="7" customWidth="1"/>
    <col min="2373" max="2373" width="9.33203125" style="7" customWidth="1"/>
    <col min="2374" max="2374" width="9.6640625" style="7" customWidth="1"/>
    <col min="2375" max="2375" width="14" style="7" customWidth="1"/>
    <col min="2376" max="2376" width="16" style="7" customWidth="1"/>
    <col min="2377" max="2379" width="14" style="7" customWidth="1"/>
    <col min="2380" max="2380" width="13" style="7" customWidth="1"/>
    <col min="2381" max="2381" width="15" style="7" customWidth="1"/>
    <col min="2382" max="2382" width="14" style="7" customWidth="1"/>
    <col min="2383" max="2383" width="17" style="7" customWidth="1"/>
    <col min="2384" max="2384" width="16" style="7" customWidth="1"/>
    <col min="2385" max="2386" width="18" style="7" customWidth="1"/>
    <col min="2387" max="2387" width="19" style="7" customWidth="1"/>
    <col min="2388" max="2389" width="13" style="7" customWidth="1"/>
    <col min="2390" max="2390" width="16" style="7" customWidth="1"/>
    <col min="2391" max="2391" width="13" style="7" customWidth="1"/>
    <col min="2392" max="2392" width="14" style="7" customWidth="1"/>
    <col min="2393" max="2393" width="16" style="7" customWidth="1"/>
    <col min="2394" max="2394" width="14" style="7" customWidth="1"/>
    <col min="2395" max="2395" width="13" style="7" customWidth="1"/>
    <col min="2396" max="2396" width="18" style="7" customWidth="1"/>
    <col min="2397" max="2398" width="14" style="7" customWidth="1"/>
    <col min="2399" max="2400" width="13" style="7" customWidth="1"/>
    <col min="2401" max="2401" width="16" style="7" customWidth="1"/>
    <col min="2402" max="2403" width="14" style="7" customWidth="1"/>
    <col min="2404" max="2404" width="17" style="7" customWidth="1"/>
    <col min="2405" max="2405" width="14" style="7" customWidth="1"/>
    <col min="2406" max="2406" width="12" style="7" customWidth="1"/>
    <col min="2407" max="2407" width="13.5546875" style="7" customWidth="1"/>
    <col min="2408" max="2408" width="12.6640625" style="7" customWidth="1"/>
    <col min="2409" max="2409" width="11.33203125" style="7" customWidth="1"/>
    <col min="2410" max="2410" width="14" style="7" customWidth="1"/>
    <col min="2411" max="2411" width="13.33203125" style="7" customWidth="1"/>
    <col min="2412" max="2412" width="12.6640625" style="7" customWidth="1"/>
    <col min="2413" max="2413" width="17.33203125" style="7" customWidth="1"/>
    <col min="2414" max="2414" width="17" style="7" customWidth="1"/>
    <col min="2415" max="2415" width="14" style="7" customWidth="1"/>
    <col min="2416" max="2418" width="13" style="7" customWidth="1"/>
    <col min="2419" max="2419" width="15" style="7" customWidth="1"/>
    <col min="2420" max="2420" width="17" style="7" customWidth="1"/>
    <col min="2421" max="2421" width="14" style="7" customWidth="1"/>
    <col min="2422" max="2422" width="13" style="7" customWidth="1"/>
    <col min="2423" max="2423" width="15" style="7" customWidth="1"/>
    <col min="2424" max="2424" width="9.5546875" style="7" customWidth="1"/>
    <col min="2425" max="2425" width="16" style="7" customWidth="1"/>
    <col min="2426" max="2426" width="14.5546875" style="7" customWidth="1"/>
    <col min="2427" max="2427" width="10" style="7" customWidth="1"/>
    <col min="2428" max="2428" width="18" style="7" customWidth="1"/>
    <col min="2429" max="2429" width="9.5546875" style="7" customWidth="1"/>
    <col min="2430" max="2430" width="15" style="7" customWidth="1"/>
    <col min="2431" max="2431" width="11" style="7" customWidth="1"/>
    <col min="2432" max="2432" width="8" style="7" customWidth="1"/>
    <col min="2433" max="2433" width="14" style="7" customWidth="1"/>
    <col min="2434" max="2437" width="13" style="7" customWidth="1"/>
    <col min="2438" max="2438" width="17" style="7" customWidth="1"/>
    <col min="2439" max="2439" width="13" style="7" customWidth="1"/>
    <col min="2440" max="2440" width="18" style="7" customWidth="1"/>
    <col min="2441" max="2441" width="14" style="7" customWidth="1"/>
    <col min="2442" max="2442" width="15" style="7" customWidth="1"/>
    <col min="2443" max="2443" width="14" style="7" customWidth="1"/>
    <col min="2444" max="2444" width="13" style="7" customWidth="1"/>
    <col min="2445" max="2445" width="16" style="7" customWidth="1"/>
    <col min="2446" max="2446" width="20" style="7" customWidth="1"/>
    <col min="2447" max="2447" width="15" style="7" customWidth="1"/>
    <col min="2448" max="2448" width="13" style="7" customWidth="1"/>
    <col min="2449" max="2449" width="21.33203125" style="7" customWidth="1"/>
    <col min="2450" max="2450" width="8.5546875" style="7" customWidth="1"/>
    <col min="2451" max="2451" width="14.33203125" style="7" customWidth="1"/>
    <col min="2452" max="2452" width="13.5546875" style="7" customWidth="1"/>
    <col min="2453" max="2457" width="8.33203125" style="7" customWidth="1"/>
    <col min="2458" max="2458" width="15" style="7" customWidth="1"/>
    <col min="2459" max="2460" width="11.44140625" style="7" customWidth="1"/>
    <col min="2461" max="2462" width="8.33203125" style="7" customWidth="1"/>
    <col min="2463" max="2463" width="15" style="7" customWidth="1"/>
    <col min="2464" max="2464" width="13" style="7" customWidth="1"/>
    <col min="2465" max="2465" width="10.5546875" style="7" customWidth="1"/>
    <col min="2466" max="2467" width="8.33203125" style="7" customWidth="1"/>
    <col min="2468" max="2468" width="11" style="7" customWidth="1"/>
    <col min="2469" max="2469" width="10.44140625" style="7" customWidth="1"/>
    <col min="2470" max="2470" width="11.6640625" style="7" customWidth="1"/>
    <col min="2471" max="2471" width="14.44140625" style="7" customWidth="1"/>
    <col min="2472" max="2472" width="12.44140625" style="7" customWidth="1"/>
    <col min="2473" max="2473" width="17.33203125" style="7" customWidth="1"/>
    <col min="2474" max="2474" width="14" style="7" customWidth="1"/>
    <col min="2475" max="2475" width="10" style="7" customWidth="1"/>
    <col min="2476" max="2477" width="8.33203125" style="7" customWidth="1"/>
    <col min="2478" max="2478" width="14.33203125" style="7" customWidth="1"/>
    <col min="2479" max="2480" width="8.33203125" style="7" customWidth="1"/>
    <col min="2481" max="2481" width="11.6640625" style="7" customWidth="1"/>
    <col min="2482" max="2483" width="8.33203125" style="7" customWidth="1"/>
    <col min="2484" max="2484" width="12.33203125" style="7" customWidth="1"/>
    <col min="2485" max="2485" width="13" style="7" customWidth="1"/>
    <col min="2486" max="2486" width="11.33203125" style="7" customWidth="1"/>
    <col min="2487" max="2488" width="8.33203125" style="7" customWidth="1"/>
    <col min="2489" max="2489" width="10.33203125" style="7" customWidth="1"/>
    <col min="2490" max="2491" width="12" style="7" customWidth="1"/>
    <col min="2492" max="2492" width="12.5546875" style="7" customWidth="1"/>
    <col min="2493" max="2493" width="12" style="7" customWidth="1"/>
    <col min="2494" max="2494" width="9.33203125" style="7" customWidth="1"/>
    <col min="2495" max="2495" width="11.5546875" style="7" customWidth="1"/>
    <col min="2496" max="2497" width="8.33203125" style="7" customWidth="1"/>
    <col min="2498" max="2498" width="10.33203125" style="7" customWidth="1"/>
    <col min="2499" max="2500" width="11.33203125" style="7" customWidth="1"/>
    <col min="2501" max="2501" width="16.6640625" style="7" customWidth="1"/>
    <col min="2502" max="2502" width="12.33203125" style="7" customWidth="1"/>
    <col min="2503" max="2507" width="8.33203125" style="7" customWidth="1"/>
    <col min="2508" max="2508" width="11.5546875" style="7" customWidth="1"/>
    <col min="2509" max="2512" width="8.33203125" style="7" customWidth="1"/>
    <col min="2513" max="2513" width="17" style="7" customWidth="1"/>
    <col min="2514" max="2514" width="13.44140625" style="7" customWidth="1"/>
    <col min="2515" max="2518" width="8.33203125" style="7" customWidth="1"/>
    <col min="2519" max="2520" width="11" style="7" customWidth="1"/>
    <col min="2521" max="2523" width="8.33203125" style="7" customWidth="1"/>
    <col min="2524" max="2524" width="10.5546875" style="7" customWidth="1"/>
    <col min="2525" max="2525" width="8.33203125" style="7" customWidth="1"/>
    <col min="2526" max="2526" width="10.6640625" style="7" customWidth="1"/>
    <col min="2527" max="2527" width="8.33203125" style="7" customWidth="1"/>
    <col min="2528" max="2528" width="11" style="7" customWidth="1"/>
    <col min="2529" max="2529" width="8.33203125" style="7" customWidth="1"/>
    <col min="2530" max="2530" width="11.44140625" style="7" customWidth="1"/>
    <col min="2531" max="2531" width="11" style="7" customWidth="1"/>
    <col min="2532" max="2532" width="8.33203125" style="7" customWidth="1"/>
    <col min="2533" max="2533" width="11.5546875" style="7" customWidth="1"/>
    <col min="2534" max="2534" width="13.33203125" style="7" customWidth="1"/>
    <col min="2535" max="2535" width="11.6640625" style="7" customWidth="1"/>
    <col min="2536" max="2536" width="12.6640625" style="7" customWidth="1"/>
    <col min="2537" max="2537" width="18.6640625" style="7" customWidth="1"/>
    <col min="2538" max="2621" width="8.33203125" style="7"/>
    <col min="2622" max="2622" width="17.33203125" style="7" customWidth="1"/>
    <col min="2623" max="2623" width="11.5546875" style="7" customWidth="1"/>
    <col min="2624" max="2624" width="10.6640625" style="7" customWidth="1"/>
    <col min="2625" max="2625" width="10.44140625" style="7" customWidth="1"/>
    <col min="2626" max="2626" width="13.6640625" style="7" customWidth="1"/>
    <col min="2627" max="2627" width="11.6640625" style="7" customWidth="1"/>
    <col min="2628" max="2628" width="11.33203125" style="7" customWidth="1"/>
    <col min="2629" max="2629" width="9.33203125" style="7" customWidth="1"/>
    <col min="2630" max="2630" width="9.6640625" style="7" customWidth="1"/>
    <col min="2631" max="2631" width="14" style="7" customWidth="1"/>
    <col min="2632" max="2632" width="16" style="7" customWidth="1"/>
    <col min="2633" max="2635" width="14" style="7" customWidth="1"/>
    <col min="2636" max="2636" width="13" style="7" customWidth="1"/>
    <col min="2637" max="2637" width="15" style="7" customWidth="1"/>
    <col min="2638" max="2638" width="14" style="7" customWidth="1"/>
    <col min="2639" max="2639" width="17" style="7" customWidth="1"/>
    <col min="2640" max="2640" width="16" style="7" customWidth="1"/>
    <col min="2641" max="2642" width="18" style="7" customWidth="1"/>
    <col min="2643" max="2643" width="19" style="7" customWidth="1"/>
    <col min="2644" max="2645" width="13" style="7" customWidth="1"/>
    <col min="2646" max="2646" width="16" style="7" customWidth="1"/>
    <col min="2647" max="2647" width="13" style="7" customWidth="1"/>
    <col min="2648" max="2648" width="14" style="7" customWidth="1"/>
    <col min="2649" max="2649" width="16" style="7" customWidth="1"/>
    <col min="2650" max="2650" width="14" style="7" customWidth="1"/>
    <col min="2651" max="2651" width="13" style="7" customWidth="1"/>
    <col min="2652" max="2652" width="18" style="7" customWidth="1"/>
    <col min="2653" max="2654" width="14" style="7" customWidth="1"/>
    <col min="2655" max="2656" width="13" style="7" customWidth="1"/>
    <col min="2657" max="2657" width="16" style="7" customWidth="1"/>
    <col min="2658" max="2659" width="14" style="7" customWidth="1"/>
    <col min="2660" max="2660" width="17" style="7" customWidth="1"/>
    <col min="2661" max="2661" width="14" style="7" customWidth="1"/>
    <col min="2662" max="2662" width="12" style="7" customWidth="1"/>
    <col min="2663" max="2663" width="13.5546875" style="7" customWidth="1"/>
    <col min="2664" max="2664" width="12.6640625" style="7" customWidth="1"/>
    <col min="2665" max="2665" width="11.33203125" style="7" customWidth="1"/>
    <col min="2666" max="2666" width="14" style="7" customWidth="1"/>
    <col min="2667" max="2667" width="13.33203125" style="7" customWidth="1"/>
    <col min="2668" max="2668" width="12.6640625" style="7" customWidth="1"/>
    <col min="2669" max="2669" width="17.33203125" style="7" customWidth="1"/>
    <col min="2670" max="2670" width="17" style="7" customWidth="1"/>
    <col min="2671" max="2671" width="14" style="7" customWidth="1"/>
    <col min="2672" max="2674" width="13" style="7" customWidth="1"/>
    <col min="2675" max="2675" width="15" style="7" customWidth="1"/>
    <col min="2676" max="2676" width="17" style="7" customWidth="1"/>
    <col min="2677" max="2677" width="14" style="7" customWidth="1"/>
    <col min="2678" max="2678" width="13" style="7" customWidth="1"/>
    <col min="2679" max="2679" width="15" style="7" customWidth="1"/>
    <col min="2680" max="2680" width="9.5546875" style="7" customWidth="1"/>
    <col min="2681" max="2681" width="16" style="7" customWidth="1"/>
    <col min="2682" max="2682" width="14.5546875" style="7" customWidth="1"/>
    <col min="2683" max="2683" width="10" style="7" customWidth="1"/>
    <col min="2684" max="2684" width="18" style="7" customWidth="1"/>
    <col min="2685" max="2685" width="9.5546875" style="7" customWidth="1"/>
    <col min="2686" max="2686" width="15" style="7" customWidth="1"/>
    <col min="2687" max="2687" width="11" style="7" customWidth="1"/>
    <col min="2688" max="2688" width="8" style="7" customWidth="1"/>
    <col min="2689" max="2689" width="14" style="7" customWidth="1"/>
    <col min="2690" max="2693" width="13" style="7" customWidth="1"/>
    <col min="2694" max="2694" width="17" style="7" customWidth="1"/>
    <col min="2695" max="2695" width="13" style="7" customWidth="1"/>
    <col min="2696" max="2696" width="18" style="7" customWidth="1"/>
    <col min="2697" max="2697" width="14" style="7" customWidth="1"/>
    <col min="2698" max="2698" width="15" style="7" customWidth="1"/>
    <col min="2699" max="2699" width="14" style="7" customWidth="1"/>
    <col min="2700" max="2700" width="13" style="7" customWidth="1"/>
    <col min="2701" max="2701" width="16" style="7" customWidth="1"/>
    <col min="2702" max="2702" width="20" style="7" customWidth="1"/>
    <col min="2703" max="2703" width="15" style="7" customWidth="1"/>
    <col min="2704" max="2704" width="13" style="7" customWidth="1"/>
    <col min="2705" max="2705" width="21.33203125" style="7" customWidth="1"/>
    <col min="2706" max="2706" width="8.5546875" style="7" customWidth="1"/>
    <col min="2707" max="2707" width="14.33203125" style="7" customWidth="1"/>
    <col min="2708" max="2708" width="13.5546875" style="7" customWidth="1"/>
    <col min="2709" max="2713" width="8.33203125" style="7" customWidth="1"/>
    <col min="2714" max="2714" width="15" style="7" customWidth="1"/>
    <col min="2715" max="2716" width="11.44140625" style="7" customWidth="1"/>
    <col min="2717" max="2718" width="8.33203125" style="7" customWidth="1"/>
    <col min="2719" max="2719" width="15" style="7" customWidth="1"/>
    <col min="2720" max="2720" width="13" style="7" customWidth="1"/>
    <col min="2721" max="2721" width="10.5546875" style="7" customWidth="1"/>
    <col min="2722" max="2723" width="8.33203125" style="7" customWidth="1"/>
    <col min="2724" max="2724" width="11" style="7" customWidth="1"/>
    <col min="2725" max="2725" width="10.44140625" style="7" customWidth="1"/>
    <col min="2726" max="2726" width="11.6640625" style="7" customWidth="1"/>
    <col min="2727" max="2727" width="14.44140625" style="7" customWidth="1"/>
    <col min="2728" max="2728" width="12.44140625" style="7" customWidth="1"/>
    <col min="2729" max="2729" width="17.33203125" style="7" customWidth="1"/>
    <col min="2730" max="2730" width="14" style="7" customWidth="1"/>
    <col min="2731" max="2731" width="10" style="7" customWidth="1"/>
    <col min="2732" max="2733" width="8.33203125" style="7" customWidth="1"/>
    <col min="2734" max="2734" width="14.33203125" style="7" customWidth="1"/>
    <col min="2735" max="2736" width="8.33203125" style="7" customWidth="1"/>
    <col min="2737" max="2737" width="11.6640625" style="7" customWidth="1"/>
    <col min="2738" max="2739" width="8.33203125" style="7" customWidth="1"/>
    <col min="2740" max="2740" width="12.33203125" style="7" customWidth="1"/>
    <col min="2741" max="2741" width="13" style="7" customWidth="1"/>
    <col min="2742" max="2742" width="11.33203125" style="7" customWidth="1"/>
    <col min="2743" max="2744" width="8.33203125" style="7" customWidth="1"/>
    <col min="2745" max="2745" width="10.33203125" style="7" customWidth="1"/>
    <col min="2746" max="2747" width="12" style="7" customWidth="1"/>
    <col min="2748" max="2748" width="12.5546875" style="7" customWidth="1"/>
    <col min="2749" max="2749" width="12" style="7" customWidth="1"/>
    <col min="2750" max="2750" width="9.33203125" style="7" customWidth="1"/>
    <col min="2751" max="2751" width="11.5546875" style="7" customWidth="1"/>
    <col min="2752" max="2753" width="8.33203125" style="7" customWidth="1"/>
    <col min="2754" max="2754" width="10.33203125" style="7" customWidth="1"/>
    <col min="2755" max="2756" width="11.33203125" style="7" customWidth="1"/>
    <col min="2757" max="2757" width="16.6640625" style="7" customWidth="1"/>
    <col min="2758" max="2758" width="12.33203125" style="7" customWidth="1"/>
    <col min="2759" max="2763" width="8.33203125" style="7" customWidth="1"/>
    <col min="2764" max="2764" width="11.5546875" style="7" customWidth="1"/>
    <col min="2765" max="2768" width="8.33203125" style="7" customWidth="1"/>
    <col min="2769" max="2769" width="17" style="7" customWidth="1"/>
    <col min="2770" max="2770" width="13.44140625" style="7" customWidth="1"/>
    <col min="2771" max="2774" width="8.33203125" style="7" customWidth="1"/>
    <col min="2775" max="2776" width="11" style="7" customWidth="1"/>
    <col min="2777" max="2779" width="8.33203125" style="7" customWidth="1"/>
    <col min="2780" max="2780" width="10.5546875" style="7" customWidth="1"/>
    <col min="2781" max="2781" width="8.33203125" style="7" customWidth="1"/>
    <col min="2782" max="2782" width="10.6640625" style="7" customWidth="1"/>
    <col min="2783" max="2783" width="8.33203125" style="7" customWidth="1"/>
    <col min="2784" max="2784" width="11" style="7" customWidth="1"/>
    <col min="2785" max="2785" width="8.33203125" style="7" customWidth="1"/>
    <col min="2786" max="2786" width="11.44140625" style="7" customWidth="1"/>
    <col min="2787" max="2787" width="11" style="7" customWidth="1"/>
    <col min="2788" max="2788" width="8.33203125" style="7" customWidth="1"/>
    <col min="2789" max="2789" width="11.5546875" style="7" customWidth="1"/>
    <col min="2790" max="2790" width="13.33203125" style="7" customWidth="1"/>
    <col min="2791" max="2791" width="11.6640625" style="7" customWidth="1"/>
    <col min="2792" max="2792" width="12.6640625" style="7" customWidth="1"/>
    <col min="2793" max="2793" width="18.6640625" style="7" customWidth="1"/>
    <col min="2794" max="2877" width="8.33203125" style="7"/>
    <col min="2878" max="2878" width="17.33203125" style="7" customWidth="1"/>
    <col min="2879" max="2879" width="11.5546875" style="7" customWidth="1"/>
    <col min="2880" max="2880" width="10.6640625" style="7" customWidth="1"/>
    <col min="2881" max="2881" width="10.44140625" style="7" customWidth="1"/>
    <col min="2882" max="2882" width="13.6640625" style="7" customWidth="1"/>
    <col min="2883" max="2883" width="11.6640625" style="7" customWidth="1"/>
    <col min="2884" max="2884" width="11.33203125" style="7" customWidth="1"/>
    <col min="2885" max="2885" width="9.33203125" style="7" customWidth="1"/>
    <col min="2886" max="2886" width="9.6640625" style="7" customWidth="1"/>
    <col min="2887" max="2887" width="14" style="7" customWidth="1"/>
    <col min="2888" max="2888" width="16" style="7" customWidth="1"/>
    <col min="2889" max="2891" width="14" style="7" customWidth="1"/>
    <col min="2892" max="2892" width="13" style="7" customWidth="1"/>
    <col min="2893" max="2893" width="15" style="7" customWidth="1"/>
    <col min="2894" max="2894" width="14" style="7" customWidth="1"/>
    <col min="2895" max="2895" width="17" style="7" customWidth="1"/>
    <col min="2896" max="2896" width="16" style="7" customWidth="1"/>
    <col min="2897" max="2898" width="18" style="7" customWidth="1"/>
    <col min="2899" max="2899" width="19" style="7" customWidth="1"/>
    <col min="2900" max="2901" width="13" style="7" customWidth="1"/>
    <col min="2902" max="2902" width="16" style="7" customWidth="1"/>
    <col min="2903" max="2903" width="13" style="7" customWidth="1"/>
    <col min="2904" max="2904" width="14" style="7" customWidth="1"/>
    <col min="2905" max="2905" width="16" style="7" customWidth="1"/>
    <col min="2906" max="2906" width="14" style="7" customWidth="1"/>
    <col min="2907" max="2907" width="13" style="7" customWidth="1"/>
    <col min="2908" max="2908" width="18" style="7" customWidth="1"/>
    <col min="2909" max="2910" width="14" style="7" customWidth="1"/>
    <col min="2911" max="2912" width="13" style="7" customWidth="1"/>
    <col min="2913" max="2913" width="16" style="7" customWidth="1"/>
    <col min="2914" max="2915" width="14" style="7" customWidth="1"/>
    <col min="2916" max="2916" width="17" style="7" customWidth="1"/>
    <col min="2917" max="2917" width="14" style="7" customWidth="1"/>
    <col min="2918" max="2918" width="12" style="7" customWidth="1"/>
    <col min="2919" max="2919" width="13.5546875" style="7" customWidth="1"/>
    <col min="2920" max="2920" width="12.6640625" style="7" customWidth="1"/>
    <col min="2921" max="2921" width="11.33203125" style="7" customWidth="1"/>
    <col min="2922" max="2922" width="14" style="7" customWidth="1"/>
    <col min="2923" max="2923" width="13.33203125" style="7" customWidth="1"/>
    <col min="2924" max="2924" width="12.6640625" style="7" customWidth="1"/>
    <col min="2925" max="2925" width="17.33203125" style="7" customWidth="1"/>
    <col min="2926" max="2926" width="17" style="7" customWidth="1"/>
    <col min="2927" max="2927" width="14" style="7" customWidth="1"/>
    <col min="2928" max="2930" width="13" style="7" customWidth="1"/>
    <col min="2931" max="2931" width="15" style="7" customWidth="1"/>
    <col min="2932" max="2932" width="17" style="7" customWidth="1"/>
    <col min="2933" max="2933" width="14" style="7" customWidth="1"/>
    <col min="2934" max="2934" width="13" style="7" customWidth="1"/>
    <col min="2935" max="2935" width="15" style="7" customWidth="1"/>
    <col min="2936" max="2936" width="9.5546875" style="7" customWidth="1"/>
    <col min="2937" max="2937" width="16" style="7" customWidth="1"/>
    <col min="2938" max="2938" width="14.5546875" style="7" customWidth="1"/>
    <col min="2939" max="2939" width="10" style="7" customWidth="1"/>
    <col min="2940" max="2940" width="18" style="7" customWidth="1"/>
    <col min="2941" max="2941" width="9.5546875" style="7" customWidth="1"/>
    <col min="2942" max="2942" width="15" style="7" customWidth="1"/>
    <col min="2943" max="2943" width="11" style="7" customWidth="1"/>
    <col min="2944" max="2944" width="8" style="7" customWidth="1"/>
    <col min="2945" max="2945" width="14" style="7" customWidth="1"/>
    <col min="2946" max="2949" width="13" style="7" customWidth="1"/>
    <col min="2950" max="2950" width="17" style="7" customWidth="1"/>
    <col min="2951" max="2951" width="13" style="7" customWidth="1"/>
    <col min="2952" max="2952" width="18" style="7" customWidth="1"/>
    <col min="2953" max="2953" width="14" style="7" customWidth="1"/>
    <col min="2954" max="2954" width="15" style="7" customWidth="1"/>
    <col min="2955" max="2955" width="14" style="7" customWidth="1"/>
    <col min="2956" max="2956" width="13" style="7" customWidth="1"/>
    <col min="2957" max="2957" width="16" style="7" customWidth="1"/>
    <col min="2958" max="2958" width="20" style="7" customWidth="1"/>
    <col min="2959" max="2959" width="15" style="7" customWidth="1"/>
    <col min="2960" max="2960" width="13" style="7" customWidth="1"/>
    <col min="2961" max="2961" width="21.33203125" style="7" customWidth="1"/>
    <col min="2962" max="2962" width="8.5546875" style="7" customWidth="1"/>
    <col min="2963" max="2963" width="14.33203125" style="7" customWidth="1"/>
    <col min="2964" max="2964" width="13.5546875" style="7" customWidth="1"/>
    <col min="2965" max="2969" width="8.33203125" style="7" customWidth="1"/>
    <col min="2970" max="2970" width="15" style="7" customWidth="1"/>
    <col min="2971" max="2972" width="11.44140625" style="7" customWidth="1"/>
    <col min="2973" max="2974" width="8.33203125" style="7" customWidth="1"/>
    <col min="2975" max="2975" width="15" style="7" customWidth="1"/>
    <col min="2976" max="2976" width="13" style="7" customWidth="1"/>
    <col min="2977" max="2977" width="10.5546875" style="7" customWidth="1"/>
    <col min="2978" max="2979" width="8.33203125" style="7" customWidth="1"/>
    <col min="2980" max="2980" width="11" style="7" customWidth="1"/>
    <col min="2981" max="2981" width="10.44140625" style="7" customWidth="1"/>
    <col min="2982" max="2982" width="11.6640625" style="7" customWidth="1"/>
    <col min="2983" max="2983" width="14.44140625" style="7" customWidth="1"/>
    <col min="2984" max="2984" width="12.44140625" style="7" customWidth="1"/>
    <col min="2985" max="2985" width="17.33203125" style="7" customWidth="1"/>
    <col min="2986" max="2986" width="14" style="7" customWidth="1"/>
    <col min="2987" max="2987" width="10" style="7" customWidth="1"/>
    <col min="2988" max="2989" width="8.33203125" style="7" customWidth="1"/>
    <col min="2990" max="2990" width="14.33203125" style="7" customWidth="1"/>
    <col min="2991" max="2992" width="8.33203125" style="7" customWidth="1"/>
    <col min="2993" max="2993" width="11.6640625" style="7" customWidth="1"/>
    <col min="2994" max="2995" width="8.33203125" style="7" customWidth="1"/>
    <col min="2996" max="2996" width="12.33203125" style="7" customWidth="1"/>
    <col min="2997" max="2997" width="13" style="7" customWidth="1"/>
    <col min="2998" max="2998" width="11.33203125" style="7" customWidth="1"/>
    <col min="2999" max="3000" width="8.33203125" style="7" customWidth="1"/>
    <col min="3001" max="3001" width="10.33203125" style="7" customWidth="1"/>
    <col min="3002" max="3003" width="12" style="7" customWidth="1"/>
    <col min="3004" max="3004" width="12.5546875" style="7" customWidth="1"/>
    <col min="3005" max="3005" width="12" style="7" customWidth="1"/>
    <col min="3006" max="3006" width="9.33203125" style="7" customWidth="1"/>
    <col min="3007" max="3007" width="11.5546875" style="7" customWidth="1"/>
    <col min="3008" max="3009" width="8.33203125" style="7" customWidth="1"/>
    <col min="3010" max="3010" width="10.33203125" style="7" customWidth="1"/>
    <col min="3011" max="3012" width="11.33203125" style="7" customWidth="1"/>
    <col min="3013" max="3013" width="16.6640625" style="7" customWidth="1"/>
    <col min="3014" max="3014" width="12.33203125" style="7" customWidth="1"/>
    <col min="3015" max="3019" width="8.33203125" style="7" customWidth="1"/>
    <col min="3020" max="3020" width="11.5546875" style="7" customWidth="1"/>
    <col min="3021" max="3024" width="8.33203125" style="7" customWidth="1"/>
    <col min="3025" max="3025" width="17" style="7" customWidth="1"/>
    <col min="3026" max="3026" width="13.44140625" style="7" customWidth="1"/>
    <col min="3027" max="3030" width="8.33203125" style="7" customWidth="1"/>
    <col min="3031" max="3032" width="11" style="7" customWidth="1"/>
    <col min="3033" max="3035" width="8.33203125" style="7" customWidth="1"/>
    <col min="3036" max="3036" width="10.5546875" style="7" customWidth="1"/>
    <col min="3037" max="3037" width="8.33203125" style="7" customWidth="1"/>
    <col min="3038" max="3038" width="10.6640625" style="7" customWidth="1"/>
    <col min="3039" max="3039" width="8.33203125" style="7" customWidth="1"/>
    <col min="3040" max="3040" width="11" style="7" customWidth="1"/>
    <col min="3041" max="3041" width="8.33203125" style="7" customWidth="1"/>
    <col min="3042" max="3042" width="11.44140625" style="7" customWidth="1"/>
    <col min="3043" max="3043" width="11" style="7" customWidth="1"/>
    <col min="3044" max="3044" width="8.33203125" style="7" customWidth="1"/>
    <col min="3045" max="3045" width="11.5546875" style="7" customWidth="1"/>
    <col min="3046" max="3046" width="13.33203125" style="7" customWidth="1"/>
    <col min="3047" max="3047" width="11.6640625" style="7" customWidth="1"/>
    <col min="3048" max="3048" width="12.6640625" style="7" customWidth="1"/>
    <col min="3049" max="3049" width="18.6640625" style="7" customWidth="1"/>
    <col min="3050" max="3133" width="8.33203125" style="7"/>
    <col min="3134" max="3134" width="17.33203125" style="7" customWidth="1"/>
    <col min="3135" max="3135" width="11.5546875" style="7" customWidth="1"/>
    <col min="3136" max="3136" width="10.6640625" style="7" customWidth="1"/>
    <col min="3137" max="3137" width="10.44140625" style="7" customWidth="1"/>
    <col min="3138" max="3138" width="13.6640625" style="7" customWidth="1"/>
    <col min="3139" max="3139" width="11.6640625" style="7" customWidth="1"/>
    <col min="3140" max="3140" width="11.33203125" style="7" customWidth="1"/>
    <col min="3141" max="3141" width="9.33203125" style="7" customWidth="1"/>
    <col min="3142" max="3142" width="9.6640625" style="7" customWidth="1"/>
    <col min="3143" max="3143" width="14" style="7" customWidth="1"/>
    <col min="3144" max="3144" width="16" style="7" customWidth="1"/>
    <col min="3145" max="3147" width="14" style="7" customWidth="1"/>
    <col min="3148" max="3148" width="13" style="7" customWidth="1"/>
    <col min="3149" max="3149" width="15" style="7" customWidth="1"/>
    <col min="3150" max="3150" width="14" style="7" customWidth="1"/>
    <col min="3151" max="3151" width="17" style="7" customWidth="1"/>
    <col min="3152" max="3152" width="16" style="7" customWidth="1"/>
    <col min="3153" max="3154" width="18" style="7" customWidth="1"/>
    <col min="3155" max="3155" width="19" style="7" customWidth="1"/>
    <col min="3156" max="3157" width="13" style="7" customWidth="1"/>
    <col min="3158" max="3158" width="16" style="7" customWidth="1"/>
    <col min="3159" max="3159" width="13" style="7" customWidth="1"/>
    <col min="3160" max="3160" width="14" style="7" customWidth="1"/>
    <col min="3161" max="3161" width="16" style="7" customWidth="1"/>
    <col min="3162" max="3162" width="14" style="7" customWidth="1"/>
    <col min="3163" max="3163" width="13" style="7" customWidth="1"/>
    <col min="3164" max="3164" width="18" style="7" customWidth="1"/>
    <col min="3165" max="3166" width="14" style="7" customWidth="1"/>
    <col min="3167" max="3168" width="13" style="7" customWidth="1"/>
    <col min="3169" max="3169" width="16" style="7" customWidth="1"/>
    <col min="3170" max="3171" width="14" style="7" customWidth="1"/>
    <col min="3172" max="3172" width="17" style="7" customWidth="1"/>
    <col min="3173" max="3173" width="14" style="7" customWidth="1"/>
    <col min="3174" max="3174" width="12" style="7" customWidth="1"/>
    <col min="3175" max="3175" width="13.5546875" style="7" customWidth="1"/>
    <col min="3176" max="3176" width="12.6640625" style="7" customWidth="1"/>
    <col min="3177" max="3177" width="11.33203125" style="7" customWidth="1"/>
    <col min="3178" max="3178" width="14" style="7" customWidth="1"/>
    <col min="3179" max="3179" width="13.33203125" style="7" customWidth="1"/>
    <col min="3180" max="3180" width="12.6640625" style="7" customWidth="1"/>
    <col min="3181" max="3181" width="17.33203125" style="7" customWidth="1"/>
    <col min="3182" max="3182" width="17" style="7" customWidth="1"/>
    <col min="3183" max="3183" width="14" style="7" customWidth="1"/>
    <col min="3184" max="3186" width="13" style="7" customWidth="1"/>
    <col min="3187" max="3187" width="15" style="7" customWidth="1"/>
    <col min="3188" max="3188" width="17" style="7" customWidth="1"/>
    <col min="3189" max="3189" width="14" style="7" customWidth="1"/>
    <col min="3190" max="3190" width="13" style="7" customWidth="1"/>
    <col min="3191" max="3191" width="15" style="7" customWidth="1"/>
    <col min="3192" max="3192" width="9.5546875" style="7" customWidth="1"/>
    <col min="3193" max="3193" width="16" style="7" customWidth="1"/>
    <col min="3194" max="3194" width="14.5546875" style="7" customWidth="1"/>
    <col min="3195" max="3195" width="10" style="7" customWidth="1"/>
    <col min="3196" max="3196" width="18" style="7" customWidth="1"/>
    <col min="3197" max="3197" width="9.5546875" style="7" customWidth="1"/>
    <col min="3198" max="3198" width="15" style="7" customWidth="1"/>
    <col min="3199" max="3199" width="11" style="7" customWidth="1"/>
    <col min="3200" max="3200" width="8" style="7" customWidth="1"/>
    <col min="3201" max="3201" width="14" style="7" customWidth="1"/>
    <col min="3202" max="3205" width="13" style="7" customWidth="1"/>
    <col min="3206" max="3206" width="17" style="7" customWidth="1"/>
    <col min="3207" max="3207" width="13" style="7" customWidth="1"/>
    <col min="3208" max="3208" width="18" style="7" customWidth="1"/>
    <col min="3209" max="3209" width="14" style="7" customWidth="1"/>
    <col min="3210" max="3210" width="15" style="7" customWidth="1"/>
    <col min="3211" max="3211" width="14" style="7" customWidth="1"/>
    <col min="3212" max="3212" width="13" style="7" customWidth="1"/>
    <col min="3213" max="3213" width="16" style="7" customWidth="1"/>
    <col min="3214" max="3214" width="20" style="7" customWidth="1"/>
    <col min="3215" max="3215" width="15" style="7" customWidth="1"/>
    <col min="3216" max="3216" width="13" style="7" customWidth="1"/>
    <col min="3217" max="3217" width="21.33203125" style="7" customWidth="1"/>
    <col min="3218" max="3218" width="8.5546875" style="7" customWidth="1"/>
    <col min="3219" max="3219" width="14.33203125" style="7" customWidth="1"/>
    <col min="3220" max="3220" width="13.5546875" style="7" customWidth="1"/>
    <col min="3221" max="3225" width="8.33203125" style="7" customWidth="1"/>
    <col min="3226" max="3226" width="15" style="7" customWidth="1"/>
    <col min="3227" max="3228" width="11.44140625" style="7" customWidth="1"/>
    <col min="3229" max="3230" width="8.33203125" style="7" customWidth="1"/>
    <col min="3231" max="3231" width="15" style="7" customWidth="1"/>
    <col min="3232" max="3232" width="13" style="7" customWidth="1"/>
    <col min="3233" max="3233" width="10.5546875" style="7" customWidth="1"/>
    <col min="3234" max="3235" width="8.33203125" style="7" customWidth="1"/>
    <col min="3236" max="3236" width="11" style="7" customWidth="1"/>
    <col min="3237" max="3237" width="10.44140625" style="7" customWidth="1"/>
    <col min="3238" max="3238" width="11.6640625" style="7" customWidth="1"/>
    <col min="3239" max="3239" width="14.44140625" style="7" customWidth="1"/>
    <col min="3240" max="3240" width="12.44140625" style="7" customWidth="1"/>
    <col min="3241" max="3241" width="17.33203125" style="7" customWidth="1"/>
    <col min="3242" max="3242" width="14" style="7" customWidth="1"/>
    <col min="3243" max="3243" width="10" style="7" customWidth="1"/>
    <col min="3244" max="3245" width="8.33203125" style="7" customWidth="1"/>
    <col min="3246" max="3246" width="14.33203125" style="7" customWidth="1"/>
    <col min="3247" max="3248" width="8.33203125" style="7" customWidth="1"/>
    <col min="3249" max="3249" width="11.6640625" style="7" customWidth="1"/>
    <col min="3250" max="3251" width="8.33203125" style="7" customWidth="1"/>
    <col min="3252" max="3252" width="12.33203125" style="7" customWidth="1"/>
    <col min="3253" max="3253" width="13" style="7" customWidth="1"/>
    <col min="3254" max="3254" width="11.33203125" style="7" customWidth="1"/>
    <col min="3255" max="3256" width="8.33203125" style="7" customWidth="1"/>
    <col min="3257" max="3257" width="10.33203125" style="7" customWidth="1"/>
    <col min="3258" max="3259" width="12" style="7" customWidth="1"/>
    <col min="3260" max="3260" width="12.5546875" style="7" customWidth="1"/>
    <col min="3261" max="3261" width="12" style="7" customWidth="1"/>
    <col min="3262" max="3262" width="9.33203125" style="7" customWidth="1"/>
    <col min="3263" max="3263" width="11.5546875" style="7" customWidth="1"/>
    <col min="3264" max="3265" width="8.33203125" style="7" customWidth="1"/>
    <col min="3266" max="3266" width="10.33203125" style="7" customWidth="1"/>
    <col min="3267" max="3268" width="11.33203125" style="7" customWidth="1"/>
    <col min="3269" max="3269" width="16.6640625" style="7" customWidth="1"/>
    <col min="3270" max="3270" width="12.33203125" style="7" customWidth="1"/>
    <col min="3271" max="3275" width="8.33203125" style="7" customWidth="1"/>
    <col min="3276" max="3276" width="11.5546875" style="7" customWidth="1"/>
    <col min="3277" max="3280" width="8.33203125" style="7" customWidth="1"/>
    <col min="3281" max="3281" width="17" style="7" customWidth="1"/>
    <col min="3282" max="3282" width="13.44140625" style="7" customWidth="1"/>
    <col min="3283" max="3286" width="8.33203125" style="7" customWidth="1"/>
    <col min="3287" max="3288" width="11" style="7" customWidth="1"/>
    <col min="3289" max="3291" width="8.33203125" style="7" customWidth="1"/>
    <col min="3292" max="3292" width="10.5546875" style="7" customWidth="1"/>
    <col min="3293" max="3293" width="8.33203125" style="7" customWidth="1"/>
    <col min="3294" max="3294" width="10.6640625" style="7" customWidth="1"/>
    <col min="3295" max="3295" width="8.33203125" style="7" customWidth="1"/>
    <col min="3296" max="3296" width="11" style="7" customWidth="1"/>
    <col min="3297" max="3297" width="8.33203125" style="7" customWidth="1"/>
    <col min="3298" max="3298" width="11.44140625" style="7" customWidth="1"/>
    <col min="3299" max="3299" width="11" style="7" customWidth="1"/>
    <col min="3300" max="3300" width="8.33203125" style="7" customWidth="1"/>
    <col min="3301" max="3301" width="11.5546875" style="7" customWidth="1"/>
    <col min="3302" max="3302" width="13.33203125" style="7" customWidth="1"/>
    <col min="3303" max="3303" width="11.6640625" style="7" customWidth="1"/>
    <col min="3304" max="3304" width="12.6640625" style="7" customWidth="1"/>
    <col min="3305" max="3305" width="18.6640625" style="7" customWidth="1"/>
    <col min="3306" max="3389" width="8.33203125" style="7"/>
    <col min="3390" max="3390" width="17.33203125" style="7" customWidth="1"/>
    <col min="3391" max="3391" width="11.5546875" style="7" customWidth="1"/>
    <col min="3392" max="3392" width="10.6640625" style="7" customWidth="1"/>
    <col min="3393" max="3393" width="10.44140625" style="7" customWidth="1"/>
    <col min="3394" max="3394" width="13.6640625" style="7" customWidth="1"/>
    <col min="3395" max="3395" width="11.6640625" style="7" customWidth="1"/>
    <col min="3396" max="3396" width="11.33203125" style="7" customWidth="1"/>
    <col min="3397" max="3397" width="9.33203125" style="7" customWidth="1"/>
    <col min="3398" max="3398" width="9.6640625" style="7" customWidth="1"/>
    <col min="3399" max="3399" width="14" style="7" customWidth="1"/>
    <col min="3400" max="3400" width="16" style="7" customWidth="1"/>
    <col min="3401" max="3403" width="14" style="7" customWidth="1"/>
    <col min="3404" max="3404" width="13" style="7" customWidth="1"/>
    <col min="3405" max="3405" width="15" style="7" customWidth="1"/>
    <col min="3406" max="3406" width="14" style="7" customWidth="1"/>
    <col min="3407" max="3407" width="17" style="7" customWidth="1"/>
    <col min="3408" max="3408" width="16" style="7" customWidth="1"/>
    <col min="3409" max="3410" width="18" style="7" customWidth="1"/>
    <col min="3411" max="3411" width="19" style="7" customWidth="1"/>
    <col min="3412" max="3413" width="13" style="7" customWidth="1"/>
    <col min="3414" max="3414" width="16" style="7" customWidth="1"/>
    <col min="3415" max="3415" width="13" style="7" customWidth="1"/>
    <col min="3416" max="3416" width="14" style="7" customWidth="1"/>
    <col min="3417" max="3417" width="16" style="7" customWidth="1"/>
    <col min="3418" max="3418" width="14" style="7" customWidth="1"/>
    <col min="3419" max="3419" width="13" style="7" customWidth="1"/>
    <col min="3420" max="3420" width="18" style="7" customWidth="1"/>
    <col min="3421" max="3422" width="14" style="7" customWidth="1"/>
    <col min="3423" max="3424" width="13" style="7" customWidth="1"/>
    <col min="3425" max="3425" width="16" style="7" customWidth="1"/>
    <col min="3426" max="3427" width="14" style="7" customWidth="1"/>
    <col min="3428" max="3428" width="17" style="7" customWidth="1"/>
    <col min="3429" max="3429" width="14" style="7" customWidth="1"/>
    <col min="3430" max="3430" width="12" style="7" customWidth="1"/>
    <col min="3431" max="3431" width="13.5546875" style="7" customWidth="1"/>
    <col min="3432" max="3432" width="12.6640625" style="7" customWidth="1"/>
    <col min="3433" max="3433" width="11.33203125" style="7" customWidth="1"/>
    <col min="3434" max="3434" width="14" style="7" customWidth="1"/>
    <col min="3435" max="3435" width="13.33203125" style="7" customWidth="1"/>
    <col min="3436" max="3436" width="12.6640625" style="7" customWidth="1"/>
    <col min="3437" max="3437" width="17.33203125" style="7" customWidth="1"/>
    <col min="3438" max="3438" width="17" style="7" customWidth="1"/>
    <col min="3439" max="3439" width="14" style="7" customWidth="1"/>
    <col min="3440" max="3442" width="13" style="7" customWidth="1"/>
    <col min="3443" max="3443" width="15" style="7" customWidth="1"/>
    <col min="3444" max="3444" width="17" style="7" customWidth="1"/>
    <col min="3445" max="3445" width="14" style="7" customWidth="1"/>
    <col min="3446" max="3446" width="13" style="7" customWidth="1"/>
    <col min="3447" max="3447" width="15" style="7" customWidth="1"/>
    <col min="3448" max="3448" width="9.5546875" style="7" customWidth="1"/>
    <col min="3449" max="3449" width="16" style="7" customWidth="1"/>
    <col min="3450" max="3450" width="14.5546875" style="7" customWidth="1"/>
    <col min="3451" max="3451" width="10" style="7" customWidth="1"/>
    <col min="3452" max="3452" width="18" style="7" customWidth="1"/>
    <col min="3453" max="3453" width="9.5546875" style="7" customWidth="1"/>
    <col min="3454" max="3454" width="15" style="7" customWidth="1"/>
    <col min="3455" max="3455" width="11" style="7" customWidth="1"/>
    <col min="3456" max="3456" width="8" style="7" customWidth="1"/>
    <col min="3457" max="3457" width="14" style="7" customWidth="1"/>
    <col min="3458" max="3461" width="13" style="7" customWidth="1"/>
    <col min="3462" max="3462" width="17" style="7" customWidth="1"/>
    <col min="3463" max="3463" width="13" style="7" customWidth="1"/>
    <col min="3464" max="3464" width="18" style="7" customWidth="1"/>
    <col min="3465" max="3465" width="14" style="7" customWidth="1"/>
    <col min="3466" max="3466" width="15" style="7" customWidth="1"/>
    <col min="3467" max="3467" width="14" style="7" customWidth="1"/>
    <col min="3468" max="3468" width="13" style="7" customWidth="1"/>
    <col min="3469" max="3469" width="16" style="7" customWidth="1"/>
    <col min="3470" max="3470" width="20" style="7" customWidth="1"/>
    <col min="3471" max="3471" width="15" style="7" customWidth="1"/>
    <col min="3472" max="3472" width="13" style="7" customWidth="1"/>
    <col min="3473" max="3473" width="21.33203125" style="7" customWidth="1"/>
    <col min="3474" max="3474" width="8.5546875" style="7" customWidth="1"/>
    <col min="3475" max="3475" width="14.33203125" style="7" customWidth="1"/>
    <col min="3476" max="3476" width="13.5546875" style="7" customWidth="1"/>
    <col min="3477" max="3481" width="8.33203125" style="7" customWidth="1"/>
    <col min="3482" max="3482" width="15" style="7" customWidth="1"/>
    <col min="3483" max="3484" width="11.44140625" style="7" customWidth="1"/>
    <col min="3485" max="3486" width="8.33203125" style="7" customWidth="1"/>
    <col min="3487" max="3487" width="15" style="7" customWidth="1"/>
    <col min="3488" max="3488" width="13" style="7" customWidth="1"/>
    <col min="3489" max="3489" width="10.5546875" style="7" customWidth="1"/>
    <col min="3490" max="3491" width="8.33203125" style="7" customWidth="1"/>
    <col min="3492" max="3492" width="11" style="7" customWidth="1"/>
    <col min="3493" max="3493" width="10.44140625" style="7" customWidth="1"/>
    <col min="3494" max="3494" width="11.6640625" style="7" customWidth="1"/>
    <col min="3495" max="3495" width="14.44140625" style="7" customWidth="1"/>
    <col min="3496" max="3496" width="12.44140625" style="7" customWidth="1"/>
    <col min="3497" max="3497" width="17.33203125" style="7" customWidth="1"/>
    <col min="3498" max="3498" width="14" style="7" customWidth="1"/>
    <col min="3499" max="3499" width="10" style="7" customWidth="1"/>
    <col min="3500" max="3501" width="8.33203125" style="7" customWidth="1"/>
    <col min="3502" max="3502" width="14.33203125" style="7" customWidth="1"/>
    <col min="3503" max="3504" width="8.33203125" style="7" customWidth="1"/>
    <col min="3505" max="3505" width="11.6640625" style="7" customWidth="1"/>
    <col min="3506" max="3507" width="8.33203125" style="7" customWidth="1"/>
    <col min="3508" max="3508" width="12.33203125" style="7" customWidth="1"/>
    <col min="3509" max="3509" width="13" style="7" customWidth="1"/>
    <col min="3510" max="3510" width="11.33203125" style="7" customWidth="1"/>
    <col min="3511" max="3512" width="8.33203125" style="7" customWidth="1"/>
    <col min="3513" max="3513" width="10.33203125" style="7" customWidth="1"/>
    <col min="3514" max="3515" width="12" style="7" customWidth="1"/>
    <col min="3516" max="3516" width="12.5546875" style="7" customWidth="1"/>
    <col min="3517" max="3517" width="12" style="7" customWidth="1"/>
    <col min="3518" max="3518" width="9.33203125" style="7" customWidth="1"/>
    <col min="3519" max="3519" width="11.5546875" style="7" customWidth="1"/>
    <col min="3520" max="3521" width="8.33203125" style="7" customWidth="1"/>
    <col min="3522" max="3522" width="10.33203125" style="7" customWidth="1"/>
    <col min="3523" max="3524" width="11.33203125" style="7" customWidth="1"/>
    <col min="3525" max="3525" width="16.6640625" style="7" customWidth="1"/>
    <col min="3526" max="3526" width="12.33203125" style="7" customWidth="1"/>
    <col min="3527" max="3531" width="8.33203125" style="7" customWidth="1"/>
    <col min="3532" max="3532" width="11.5546875" style="7" customWidth="1"/>
    <col min="3533" max="3536" width="8.33203125" style="7" customWidth="1"/>
    <col min="3537" max="3537" width="17" style="7" customWidth="1"/>
    <col min="3538" max="3538" width="13.44140625" style="7" customWidth="1"/>
    <col min="3539" max="3542" width="8.33203125" style="7" customWidth="1"/>
    <col min="3543" max="3544" width="11" style="7" customWidth="1"/>
    <col min="3545" max="3547" width="8.33203125" style="7" customWidth="1"/>
    <col min="3548" max="3548" width="10.5546875" style="7" customWidth="1"/>
    <col min="3549" max="3549" width="8.33203125" style="7" customWidth="1"/>
    <col min="3550" max="3550" width="10.6640625" style="7" customWidth="1"/>
    <col min="3551" max="3551" width="8.33203125" style="7" customWidth="1"/>
    <col min="3552" max="3552" width="11" style="7" customWidth="1"/>
    <col min="3553" max="3553" width="8.33203125" style="7" customWidth="1"/>
    <col min="3554" max="3554" width="11.44140625" style="7" customWidth="1"/>
    <col min="3555" max="3555" width="11" style="7" customWidth="1"/>
    <col min="3556" max="3556" width="8.33203125" style="7" customWidth="1"/>
    <col min="3557" max="3557" width="11.5546875" style="7" customWidth="1"/>
    <col min="3558" max="3558" width="13.33203125" style="7" customWidth="1"/>
    <col min="3559" max="3559" width="11.6640625" style="7" customWidth="1"/>
    <col min="3560" max="3560" width="12.6640625" style="7" customWidth="1"/>
    <col min="3561" max="3561" width="18.6640625" style="7" customWidth="1"/>
    <col min="3562" max="3645" width="8.33203125" style="7"/>
    <col min="3646" max="3646" width="17.33203125" style="7" customWidth="1"/>
    <col min="3647" max="3647" width="11.5546875" style="7" customWidth="1"/>
    <col min="3648" max="3648" width="10.6640625" style="7" customWidth="1"/>
    <col min="3649" max="3649" width="10.44140625" style="7" customWidth="1"/>
    <col min="3650" max="3650" width="13.6640625" style="7" customWidth="1"/>
    <col min="3651" max="3651" width="11.6640625" style="7" customWidth="1"/>
    <col min="3652" max="3652" width="11.33203125" style="7" customWidth="1"/>
    <col min="3653" max="3653" width="9.33203125" style="7" customWidth="1"/>
    <col min="3654" max="3654" width="9.6640625" style="7" customWidth="1"/>
    <col min="3655" max="3655" width="14" style="7" customWidth="1"/>
    <col min="3656" max="3656" width="16" style="7" customWidth="1"/>
    <col min="3657" max="3659" width="14" style="7" customWidth="1"/>
    <col min="3660" max="3660" width="13" style="7" customWidth="1"/>
    <col min="3661" max="3661" width="15" style="7" customWidth="1"/>
    <col min="3662" max="3662" width="14" style="7" customWidth="1"/>
    <col min="3663" max="3663" width="17" style="7" customWidth="1"/>
    <col min="3664" max="3664" width="16" style="7" customWidth="1"/>
    <col min="3665" max="3666" width="18" style="7" customWidth="1"/>
    <col min="3667" max="3667" width="19" style="7" customWidth="1"/>
    <col min="3668" max="3669" width="13" style="7" customWidth="1"/>
    <col min="3670" max="3670" width="16" style="7" customWidth="1"/>
    <col min="3671" max="3671" width="13" style="7" customWidth="1"/>
    <col min="3672" max="3672" width="14" style="7" customWidth="1"/>
    <col min="3673" max="3673" width="16" style="7" customWidth="1"/>
    <col min="3674" max="3674" width="14" style="7" customWidth="1"/>
    <col min="3675" max="3675" width="13" style="7" customWidth="1"/>
    <col min="3676" max="3676" width="18" style="7" customWidth="1"/>
    <col min="3677" max="3678" width="14" style="7" customWidth="1"/>
    <col min="3679" max="3680" width="13" style="7" customWidth="1"/>
    <col min="3681" max="3681" width="16" style="7" customWidth="1"/>
    <col min="3682" max="3683" width="14" style="7" customWidth="1"/>
    <col min="3684" max="3684" width="17" style="7" customWidth="1"/>
    <col min="3685" max="3685" width="14" style="7" customWidth="1"/>
    <col min="3686" max="3686" width="12" style="7" customWidth="1"/>
    <col min="3687" max="3687" width="13.5546875" style="7" customWidth="1"/>
    <col min="3688" max="3688" width="12.6640625" style="7" customWidth="1"/>
    <col min="3689" max="3689" width="11.33203125" style="7" customWidth="1"/>
    <col min="3690" max="3690" width="14" style="7" customWidth="1"/>
    <col min="3691" max="3691" width="13.33203125" style="7" customWidth="1"/>
    <col min="3692" max="3692" width="12.6640625" style="7" customWidth="1"/>
    <col min="3693" max="3693" width="17.33203125" style="7" customWidth="1"/>
    <col min="3694" max="3694" width="17" style="7" customWidth="1"/>
    <col min="3695" max="3695" width="14" style="7" customWidth="1"/>
    <col min="3696" max="3698" width="13" style="7" customWidth="1"/>
    <col min="3699" max="3699" width="15" style="7" customWidth="1"/>
    <col min="3700" max="3700" width="17" style="7" customWidth="1"/>
    <col min="3701" max="3701" width="14" style="7" customWidth="1"/>
    <col min="3702" max="3702" width="13" style="7" customWidth="1"/>
    <col min="3703" max="3703" width="15" style="7" customWidth="1"/>
    <col min="3704" max="3704" width="9.5546875" style="7" customWidth="1"/>
    <col min="3705" max="3705" width="16" style="7" customWidth="1"/>
    <col min="3706" max="3706" width="14.5546875" style="7" customWidth="1"/>
    <col min="3707" max="3707" width="10" style="7" customWidth="1"/>
    <col min="3708" max="3708" width="18" style="7" customWidth="1"/>
    <col min="3709" max="3709" width="9.5546875" style="7" customWidth="1"/>
    <col min="3710" max="3710" width="15" style="7" customWidth="1"/>
    <col min="3711" max="3711" width="11" style="7" customWidth="1"/>
    <col min="3712" max="3712" width="8" style="7" customWidth="1"/>
    <col min="3713" max="3713" width="14" style="7" customWidth="1"/>
    <col min="3714" max="3717" width="13" style="7" customWidth="1"/>
    <col min="3718" max="3718" width="17" style="7" customWidth="1"/>
    <col min="3719" max="3719" width="13" style="7" customWidth="1"/>
    <col min="3720" max="3720" width="18" style="7" customWidth="1"/>
    <col min="3721" max="3721" width="14" style="7" customWidth="1"/>
    <col min="3722" max="3722" width="15" style="7" customWidth="1"/>
    <col min="3723" max="3723" width="14" style="7" customWidth="1"/>
    <col min="3724" max="3724" width="13" style="7" customWidth="1"/>
    <col min="3725" max="3725" width="16" style="7" customWidth="1"/>
    <col min="3726" max="3726" width="20" style="7" customWidth="1"/>
    <col min="3727" max="3727" width="15" style="7" customWidth="1"/>
    <col min="3728" max="3728" width="13" style="7" customWidth="1"/>
    <col min="3729" max="3729" width="21.33203125" style="7" customWidth="1"/>
    <col min="3730" max="3730" width="8.5546875" style="7" customWidth="1"/>
    <col min="3731" max="3731" width="14.33203125" style="7" customWidth="1"/>
    <col min="3732" max="3732" width="13.5546875" style="7" customWidth="1"/>
    <col min="3733" max="3737" width="8.33203125" style="7" customWidth="1"/>
    <col min="3738" max="3738" width="15" style="7" customWidth="1"/>
    <col min="3739" max="3740" width="11.44140625" style="7" customWidth="1"/>
    <col min="3741" max="3742" width="8.33203125" style="7" customWidth="1"/>
    <col min="3743" max="3743" width="15" style="7" customWidth="1"/>
    <col min="3744" max="3744" width="13" style="7" customWidth="1"/>
    <col min="3745" max="3745" width="10.5546875" style="7" customWidth="1"/>
    <col min="3746" max="3747" width="8.33203125" style="7" customWidth="1"/>
    <col min="3748" max="3748" width="11" style="7" customWidth="1"/>
    <col min="3749" max="3749" width="10.44140625" style="7" customWidth="1"/>
    <col min="3750" max="3750" width="11.6640625" style="7" customWidth="1"/>
    <col min="3751" max="3751" width="14.44140625" style="7" customWidth="1"/>
    <col min="3752" max="3752" width="12.44140625" style="7" customWidth="1"/>
    <col min="3753" max="3753" width="17.33203125" style="7" customWidth="1"/>
    <col min="3754" max="3754" width="14" style="7" customWidth="1"/>
    <col min="3755" max="3755" width="10" style="7" customWidth="1"/>
    <col min="3756" max="3757" width="8.33203125" style="7" customWidth="1"/>
    <col min="3758" max="3758" width="14.33203125" style="7" customWidth="1"/>
    <col min="3759" max="3760" width="8.33203125" style="7" customWidth="1"/>
    <col min="3761" max="3761" width="11.6640625" style="7" customWidth="1"/>
    <col min="3762" max="3763" width="8.33203125" style="7" customWidth="1"/>
    <col min="3764" max="3764" width="12.33203125" style="7" customWidth="1"/>
    <col min="3765" max="3765" width="13" style="7" customWidth="1"/>
    <col min="3766" max="3766" width="11.33203125" style="7" customWidth="1"/>
    <col min="3767" max="3768" width="8.33203125" style="7" customWidth="1"/>
    <col min="3769" max="3769" width="10.33203125" style="7" customWidth="1"/>
    <col min="3770" max="3771" width="12" style="7" customWidth="1"/>
    <col min="3772" max="3772" width="12.5546875" style="7" customWidth="1"/>
    <col min="3773" max="3773" width="12" style="7" customWidth="1"/>
    <col min="3774" max="3774" width="9.33203125" style="7" customWidth="1"/>
    <col min="3775" max="3775" width="11.5546875" style="7" customWidth="1"/>
    <col min="3776" max="3777" width="8.33203125" style="7" customWidth="1"/>
    <col min="3778" max="3778" width="10.33203125" style="7" customWidth="1"/>
    <col min="3779" max="3780" width="11.33203125" style="7" customWidth="1"/>
    <col min="3781" max="3781" width="16.6640625" style="7" customWidth="1"/>
    <col min="3782" max="3782" width="12.33203125" style="7" customWidth="1"/>
    <col min="3783" max="3787" width="8.33203125" style="7" customWidth="1"/>
    <col min="3788" max="3788" width="11.5546875" style="7" customWidth="1"/>
    <col min="3789" max="3792" width="8.33203125" style="7" customWidth="1"/>
    <col min="3793" max="3793" width="17" style="7" customWidth="1"/>
    <col min="3794" max="3794" width="13.44140625" style="7" customWidth="1"/>
    <col min="3795" max="3798" width="8.33203125" style="7" customWidth="1"/>
    <col min="3799" max="3800" width="11" style="7" customWidth="1"/>
    <col min="3801" max="3803" width="8.33203125" style="7" customWidth="1"/>
    <col min="3804" max="3804" width="10.5546875" style="7" customWidth="1"/>
    <col min="3805" max="3805" width="8.33203125" style="7" customWidth="1"/>
    <col min="3806" max="3806" width="10.6640625" style="7" customWidth="1"/>
    <col min="3807" max="3807" width="8.33203125" style="7" customWidth="1"/>
    <col min="3808" max="3808" width="11" style="7" customWidth="1"/>
    <col min="3809" max="3809" width="8.33203125" style="7" customWidth="1"/>
    <col min="3810" max="3810" width="11.44140625" style="7" customWidth="1"/>
    <col min="3811" max="3811" width="11" style="7" customWidth="1"/>
    <col min="3812" max="3812" width="8.33203125" style="7" customWidth="1"/>
    <col min="3813" max="3813" width="11.5546875" style="7" customWidth="1"/>
    <col min="3814" max="3814" width="13.33203125" style="7" customWidth="1"/>
    <col min="3815" max="3815" width="11.6640625" style="7" customWidth="1"/>
    <col min="3816" max="3816" width="12.6640625" style="7" customWidth="1"/>
    <col min="3817" max="3817" width="18.6640625" style="7" customWidth="1"/>
    <col min="3818" max="3901" width="8.33203125" style="7"/>
    <col min="3902" max="3902" width="17.33203125" style="7" customWidth="1"/>
    <col min="3903" max="3903" width="11.5546875" style="7" customWidth="1"/>
    <col min="3904" max="3904" width="10.6640625" style="7" customWidth="1"/>
    <col min="3905" max="3905" width="10.44140625" style="7" customWidth="1"/>
    <col min="3906" max="3906" width="13.6640625" style="7" customWidth="1"/>
    <col min="3907" max="3907" width="11.6640625" style="7" customWidth="1"/>
    <col min="3908" max="3908" width="11.33203125" style="7" customWidth="1"/>
    <col min="3909" max="3909" width="9.33203125" style="7" customWidth="1"/>
    <col min="3910" max="3910" width="9.6640625" style="7" customWidth="1"/>
    <col min="3911" max="3911" width="14" style="7" customWidth="1"/>
    <col min="3912" max="3912" width="16" style="7" customWidth="1"/>
    <col min="3913" max="3915" width="14" style="7" customWidth="1"/>
    <col min="3916" max="3916" width="13" style="7" customWidth="1"/>
    <col min="3917" max="3917" width="15" style="7" customWidth="1"/>
    <col min="3918" max="3918" width="14" style="7" customWidth="1"/>
    <col min="3919" max="3919" width="17" style="7" customWidth="1"/>
    <col min="3920" max="3920" width="16" style="7" customWidth="1"/>
    <col min="3921" max="3922" width="18" style="7" customWidth="1"/>
    <col min="3923" max="3923" width="19" style="7" customWidth="1"/>
    <col min="3924" max="3925" width="13" style="7" customWidth="1"/>
    <col min="3926" max="3926" width="16" style="7" customWidth="1"/>
    <col min="3927" max="3927" width="13" style="7" customWidth="1"/>
    <col min="3928" max="3928" width="14" style="7" customWidth="1"/>
    <col min="3929" max="3929" width="16" style="7" customWidth="1"/>
    <col min="3930" max="3930" width="14" style="7" customWidth="1"/>
    <col min="3931" max="3931" width="13" style="7" customWidth="1"/>
    <col min="3932" max="3932" width="18" style="7" customWidth="1"/>
    <col min="3933" max="3934" width="14" style="7" customWidth="1"/>
    <col min="3935" max="3936" width="13" style="7" customWidth="1"/>
    <col min="3937" max="3937" width="16" style="7" customWidth="1"/>
    <col min="3938" max="3939" width="14" style="7" customWidth="1"/>
    <col min="3940" max="3940" width="17" style="7" customWidth="1"/>
    <col min="3941" max="3941" width="14" style="7" customWidth="1"/>
    <col min="3942" max="3942" width="12" style="7" customWidth="1"/>
    <col min="3943" max="3943" width="13.5546875" style="7" customWidth="1"/>
    <col min="3944" max="3944" width="12.6640625" style="7" customWidth="1"/>
    <col min="3945" max="3945" width="11.33203125" style="7" customWidth="1"/>
    <col min="3946" max="3946" width="14" style="7" customWidth="1"/>
    <col min="3947" max="3947" width="13.33203125" style="7" customWidth="1"/>
    <col min="3948" max="3948" width="12.6640625" style="7" customWidth="1"/>
    <col min="3949" max="3949" width="17.33203125" style="7" customWidth="1"/>
    <col min="3950" max="3950" width="17" style="7" customWidth="1"/>
    <col min="3951" max="3951" width="14" style="7" customWidth="1"/>
    <col min="3952" max="3954" width="13" style="7" customWidth="1"/>
    <col min="3955" max="3955" width="15" style="7" customWidth="1"/>
    <col min="3956" max="3956" width="17" style="7" customWidth="1"/>
    <col min="3957" max="3957" width="14" style="7" customWidth="1"/>
    <col min="3958" max="3958" width="13" style="7" customWidth="1"/>
    <col min="3959" max="3959" width="15" style="7" customWidth="1"/>
    <col min="3960" max="3960" width="9.5546875" style="7" customWidth="1"/>
    <col min="3961" max="3961" width="16" style="7" customWidth="1"/>
    <col min="3962" max="3962" width="14.5546875" style="7" customWidth="1"/>
    <col min="3963" max="3963" width="10" style="7" customWidth="1"/>
    <col min="3964" max="3964" width="18" style="7" customWidth="1"/>
    <col min="3965" max="3965" width="9.5546875" style="7" customWidth="1"/>
    <col min="3966" max="3966" width="15" style="7" customWidth="1"/>
    <col min="3967" max="3967" width="11" style="7" customWidth="1"/>
    <col min="3968" max="3968" width="8" style="7" customWidth="1"/>
    <col min="3969" max="3969" width="14" style="7" customWidth="1"/>
    <col min="3970" max="3973" width="13" style="7" customWidth="1"/>
    <col min="3974" max="3974" width="17" style="7" customWidth="1"/>
    <col min="3975" max="3975" width="13" style="7" customWidth="1"/>
    <col min="3976" max="3976" width="18" style="7" customWidth="1"/>
    <col min="3977" max="3977" width="14" style="7" customWidth="1"/>
    <col min="3978" max="3978" width="15" style="7" customWidth="1"/>
    <col min="3979" max="3979" width="14" style="7" customWidth="1"/>
    <col min="3980" max="3980" width="13" style="7" customWidth="1"/>
    <col min="3981" max="3981" width="16" style="7" customWidth="1"/>
    <col min="3982" max="3982" width="20" style="7" customWidth="1"/>
    <col min="3983" max="3983" width="15" style="7" customWidth="1"/>
    <col min="3984" max="3984" width="13" style="7" customWidth="1"/>
    <col min="3985" max="3985" width="21.33203125" style="7" customWidth="1"/>
    <col min="3986" max="3986" width="8.5546875" style="7" customWidth="1"/>
    <col min="3987" max="3987" width="14.33203125" style="7" customWidth="1"/>
    <col min="3988" max="3988" width="13.5546875" style="7" customWidth="1"/>
    <col min="3989" max="3993" width="8.33203125" style="7" customWidth="1"/>
    <col min="3994" max="3994" width="15" style="7" customWidth="1"/>
    <col min="3995" max="3996" width="11.44140625" style="7" customWidth="1"/>
    <col min="3997" max="3998" width="8.33203125" style="7" customWidth="1"/>
    <col min="3999" max="3999" width="15" style="7" customWidth="1"/>
    <col min="4000" max="4000" width="13" style="7" customWidth="1"/>
    <col min="4001" max="4001" width="10.5546875" style="7" customWidth="1"/>
    <col min="4002" max="4003" width="8.33203125" style="7" customWidth="1"/>
    <col min="4004" max="4004" width="11" style="7" customWidth="1"/>
    <col min="4005" max="4005" width="10.44140625" style="7" customWidth="1"/>
    <col min="4006" max="4006" width="11.6640625" style="7" customWidth="1"/>
    <col min="4007" max="4007" width="14.44140625" style="7" customWidth="1"/>
    <col min="4008" max="4008" width="12.44140625" style="7" customWidth="1"/>
    <col min="4009" max="4009" width="17.33203125" style="7" customWidth="1"/>
    <col min="4010" max="4010" width="14" style="7" customWidth="1"/>
    <col min="4011" max="4011" width="10" style="7" customWidth="1"/>
    <col min="4012" max="4013" width="8.33203125" style="7" customWidth="1"/>
    <col min="4014" max="4014" width="14.33203125" style="7" customWidth="1"/>
    <col min="4015" max="4016" width="8.33203125" style="7" customWidth="1"/>
    <col min="4017" max="4017" width="11.6640625" style="7" customWidth="1"/>
    <col min="4018" max="4019" width="8.33203125" style="7" customWidth="1"/>
    <col min="4020" max="4020" width="12.33203125" style="7" customWidth="1"/>
    <col min="4021" max="4021" width="13" style="7" customWidth="1"/>
    <col min="4022" max="4022" width="11.33203125" style="7" customWidth="1"/>
    <col min="4023" max="4024" width="8.33203125" style="7" customWidth="1"/>
    <col min="4025" max="4025" width="10.33203125" style="7" customWidth="1"/>
    <col min="4026" max="4027" width="12" style="7" customWidth="1"/>
    <col min="4028" max="4028" width="12.5546875" style="7" customWidth="1"/>
    <col min="4029" max="4029" width="12" style="7" customWidth="1"/>
    <col min="4030" max="4030" width="9.33203125" style="7" customWidth="1"/>
    <col min="4031" max="4031" width="11.5546875" style="7" customWidth="1"/>
    <col min="4032" max="4033" width="8.33203125" style="7" customWidth="1"/>
    <col min="4034" max="4034" width="10.33203125" style="7" customWidth="1"/>
    <col min="4035" max="4036" width="11.33203125" style="7" customWidth="1"/>
    <col min="4037" max="4037" width="16.6640625" style="7" customWidth="1"/>
    <col min="4038" max="4038" width="12.33203125" style="7" customWidth="1"/>
    <col min="4039" max="4043" width="8.33203125" style="7" customWidth="1"/>
    <col min="4044" max="4044" width="11.5546875" style="7" customWidth="1"/>
    <col min="4045" max="4048" width="8.33203125" style="7" customWidth="1"/>
    <col min="4049" max="4049" width="17" style="7" customWidth="1"/>
    <col min="4050" max="4050" width="13.44140625" style="7" customWidth="1"/>
    <col min="4051" max="4054" width="8.33203125" style="7" customWidth="1"/>
    <col min="4055" max="4056" width="11" style="7" customWidth="1"/>
    <col min="4057" max="4059" width="8.33203125" style="7" customWidth="1"/>
    <col min="4060" max="4060" width="10.5546875" style="7" customWidth="1"/>
    <col min="4061" max="4061" width="8.33203125" style="7" customWidth="1"/>
    <col min="4062" max="4062" width="10.6640625" style="7" customWidth="1"/>
    <col min="4063" max="4063" width="8.33203125" style="7" customWidth="1"/>
    <col min="4064" max="4064" width="11" style="7" customWidth="1"/>
    <col min="4065" max="4065" width="8.33203125" style="7" customWidth="1"/>
    <col min="4066" max="4066" width="11.44140625" style="7" customWidth="1"/>
    <col min="4067" max="4067" width="11" style="7" customWidth="1"/>
    <col min="4068" max="4068" width="8.33203125" style="7" customWidth="1"/>
    <col min="4069" max="4069" width="11.5546875" style="7" customWidth="1"/>
    <col min="4070" max="4070" width="13.33203125" style="7" customWidth="1"/>
    <col min="4071" max="4071" width="11.6640625" style="7" customWidth="1"/>
    <col min="4072" max="4072" width="12.6640625" style="7" customWidth="1"/>
    <col min="4073" max="4073" width="18.6640625" style="7" customWidth="1"/>
    <col min="4074" max="4157" width="8.33203125" style="7"/>
    <col min="4158" max="4158" width="17.33203125" style="7" customWidth="1"/>
    <col min="4159" max="4159" width="11.5546875" style="7" customWidth="1"/>
    <col min="4160" max="4160" width="10.6640625" style="7" customWidth="1"/>
    <col min="4161" max="4161" width="10.44140625" style="7" customWidth="1"/>
    <col min="4162" max="4162" width="13.6640625" style="7" customWidth="1"/>
    <col min="4163" max="4163" width="11.6640625" style="7" customWidth="1"/>
    <col min="4164" max="4164" width="11.33203125" style="7" customWidth="1"/>
    <col min="4165" max="4165" width="9.33203125" style="7" customWidth="1"/>
    <col min="4166" max="4166" width="9.6640625" style="7" customWidth="1"/>
    <col min="4167" max="4167" width="14" style="7" customWidth="1"/>
    <col min="4168" max="4168" width="16" style="7" customWidth="1"/>
    <col min="4169" max="4171" width="14" style="7" customWidth="1"/>
    <col min="4172" max="4172" width="13" style="7" customWidth="1"/>
    <col min="4173" max="4173" width="15" style="7" customWidth="1"/>
    <col min="4174" max="4174" width="14" style="7" customWidth="1"/>
    <col min="4175" max="4175" width="17" style="7" customWidth="1"/>
    <col min="4176" max="4176" width="16" style="7" customWidth="1"/>
    <col min="4177" max="4178" width="18" style="7" customWidth="1"/>
    <col min="4179" max="4179" width="19" style="7" customWidth="1"/>
    <col min="4180" max="4181" width="13" style="7" customWidth="1"/>
    <col min="4182" max="4182" width="16" style="7" customWidth="1"/>
    <col min="4183" max="4183" width="13" style="7" customWidth="1"/>
    <col min="4184" max="4184" width="14" style="7" customWidth="1"/>
    <col min="4185" max="4185" width="16" style="7" customWidth="1"/>
    <col min="4186" max="4186" width="14" style="7" customWidth="1"/>
    <col min="4187" max="4187" width="13" style="7" customWidth="1"/>
    <col min="4188" max="4188" width="18" style="7" customWidth="1"/>
    <col min="4189" max="4190" width="14" style="7" customWidth="1"/>
    <col min="4191" max="4192" width="13" style="7" customWidth="1"/>
    <col min="4193" max="4193" width="16" style="7" customWidth="1"/>
    <col min="4194" max="4195" width="14" style="7" customWidth="1"/>
    <col min="4196" max="4196" width="17" style="7" customWidth="1"/>
    <col min="4197" max="4197" width="14" style="7" customWidth="1"/>
    <col min="4198" max="4198" width="12" style="7" customWidth="1"/>
    <col min="4199" max="4199" width="13.5546875" style="7" customWidth="1"/>
    <col min="4200" max="4200" width="12.6640625" style="7" customWidth="1"/>
    <col min="4201" max="4201" width="11.33203125" style="7" customWidth="1"/>
    <col min="4202" max="4202" width="14" style="7" customWidth="1"/>
    <col min="4203" max="4203" width="13.33203125" style="7" customWidth="1"/>
    <col min="4204" max="4204" width="12.6640625" style="7" customWidth="1"/>
    <col min="4205" max="4205" width="17.33203125" style="7" customWidth="1"/>
    <col min="4206" max="4206" width="17" style="7" customWidth="1"/>
    <col min="4207" max="4207" width="14" style="7" customWidth="1"/>
    <col min="4208" max="4210" width="13" style="7" customWidth="1"/>
    <col min="4211" max="4211" width="15" style="7" customWidth="1"/>
    <col min="4212" max="4212" width="17" style="7" customWidth="1"/>
    <col min="4213" max="4213" width="14" style="7" customWidth="1"/>
    <col min="4214" max="4214" width="13" style="7" customWidth="1"/>
    <col min="4215" max="4215" width="15" style="7" customWidth="1"/>
    <col min="4216" max="4216" width="9.5546875" style="7" customWidth="1"/>
    <col min="4217" max="4217" width="16" style="7" customWidth="1"/>
    <col min="4218" max="4218" width="14.5546875" style="7" customWidth="1"/>
    <col min="4219" max="4219" width="10" style="7" customWidth="1"/>
    <col min="4220" max="4220" width="18" style="7" customWidth="1"/>
    <col min="4221" max="4221" width="9.5546875" style="7" customWidth="1"/>
    <col min="4222" max="4222" width="15" style="7" customWidth="1"/>
    <col min="4223" max="4223" width="11" style="7" customWidth="1"/>
    <col min="4224" max="4224" width="8" style="7" customWidth="1"/>
    <col min="4225" max="4225" width="14" style="7" customWidth="1"/>
    <col min="4226" max="4229" width="13" style="7" customWidth="1"/>
    <col min="4230" max="4230" width="17" style="7" customWidth="1"/>
    <col min="4231" max="4231" width="13" style="7" customWidth="1"/>
    <col min="4232" max="4232" width="18" style="7" customWidth="1"/>
    <col min="4233" max="4233" width="14" style="7" customWidth="1"/>
    <col min="4234" max="4234" width="15" style="7" customWidth="1"/>
    <col min="4235" max="4235" width="14" style="7" customWidth="1"/>
    <col min="4236" max="4236" width="13" style="7" customWidth="1"/>
    <col min="4237" max="4237" width="16" style="7" customWidth="1"/>
    <col min="4238" max="4238" width="20" style="7" customWidth="1"/>
    <col min="4239" max="4239" width="15" style="7" customWidth="1"/>
    <col min="4240" max="4240" width="13" style="7" customWidth="1"/>
    <col min="4241" max="4241" width="21.33203125" style="7" customWidth="1"/>
    <col min="4242" max="4242" width="8.5546875" style="7" customWidth="1"/>
    <col min="4243" max="4243" width="14.33203125" style="7" customWidth="1"/>
    <col min="4244" max="4244" width="13.5546875" style="7" customWidth="1"/>
    <col min="4245" max="4249" width="8.33203125" style="7" customWidth="1"/>
    <col min="4250" max="4250" width="15" style="7" customWidth="1"/>
    <col min="4251" max="4252" width="11.44140625" style="7" customWidth="1"/>
    <col min="4253" max="4254" width="8.33203125" style="7" customWidth="1"/>
    <col min="4255" max="4255" width="15" style="7" customWidth="1"/>
    <col min="4256" max="4256" width="13" style="7" customWidth="1"/>
    <col min="4257" max="4257" width="10.5546875" style="7" customWidth="1"/>
    <col min="4258" max="4259" width="8.33203125" style="7" customWidth="1"/>
    <col min="4260" max="4260" width="11" style="7" customWidth="1"/>
    <col min="4261" max="4261" width="10.44140625" style="7" customWidth="1"/>
    <col min="4262" max="4262" width="11.6640625" style="7" customWidth="1"/>
    <col min="4263" max="4263" width="14.44140625" style="7" customWidth="1"/>
    <col min="4264" max="4264" width="12.44140625" style="7" customWidth="1"/>
    <col min="4265" max="4265" width="17.33203125" style="7" customWidth="1"/>
    <col min="4266" max="4266" width="14" style="7" customWidth="1"/>
    <col min="4267" max="4267" width="10" style="7" customWidth="1"/>
    <col min="4268" max="4269" width="8.33203125" style="7" customWidth="1"/>
    <col min="4270" max="4270" width="14.33203125" style="7" customWidth="1"/>
    <col min="4271" max="4272" width="8.33203125" style="7" customWidth="1"/>
    <col min="4273" max="4273" width="11.6640625" style="7" customWidth="1"/>
    <col min="4274" max="4275" width="8.33203125" style="7" customWidth="1"/>
    <col min="4276" max="4276" width="12.33203125" style="7" customWidth="1"/>
    <col min="4277" max="4277" width="13" style="7" customWidth="1"/>
    <col min="4278" max="4278" width="11.33203125" style="7" customWidth="1"/>
    <col min="4279" max="4280" width="8.33203125" style="7" customWidth="1"/>
    <col min="4281" max="4281" width="10.33203125" style="7" customWidth="1"/>
    <col min="4282" max="4283" width="12" style="7" customWidth="1"/>
    <col min="4284" max="4284" width="12.5546875" style="7" customWidth="1"/>
    <col min="4285" max="4285" width="12" style="7" customWidth="1"/>
    <col min="4286" max="4286" width="9.33203125" style="7" customWidth="1"/>
    <col min="4287" max="4287" width="11.5546875" style="7" customWidth="1"/>
    <col min="4288" max="4289" width="8.33203125" style="7" customWidth="1"/>
    <col min="4290" max="4290" width="10.33203125" style="7" customWidth="1"/>
    <col min="4291" max="4292" width="11.33203125" style="7" customWidth="1"/>
    <col min="4293" max="4293" width="16.6640625" style="7" customWidth="1"/>
    <col min="4294" max="4294" width="12.33203125" style="7" customWidth="1"/>
    <col min="4295" max="4299" width="8.33203125" style="7" customWidth="1"/>
    <col min="4300" max="4300" width="11.5546875" style="7" customWidth="1"/>
    <col min="4301" max="4304" width="8.33203125" style="7" customWidth="1"/>
    <col min="4305" max="4305" width="17" style="7" customWidth="1"/>
    <col min="4306" max="4306" width="13.44140625" style="7" customWidth="1"/>
    <col min="4307" max="4310" width="8.33203125" style="7" customWidth="1"/>
    <col min="4311" max="4312" width="11" style="7" customWidth="1"/>
    <col min="4313" max="4315" width="8.33203125" style="7" customWidth="1"/>
    <col min="4316" max="4316" width="10.5546875" style="7" customWidth="1"/>
    <col min="4317" max="4317" width="8.33203125" style="7" customWidth="1"/>
    <col min="4318" max="4318" width="10.6640625" style="7" customWidth="1"/>
    <col min="4319" max="4319" width="8.33203125" style="7" customWidth="1"/>
    <col min="4320" max="4320" width="11" style="7" customWidth="1"/>
    <col min="4321" max="4321" width="8.33203125" style="7" customWidth="1"/>
    <col min="4322" max="4322" width="11.44140625" style="7" customWidth="1"/>
    <col min="4323" max="4323" width="11" style="7" customWidth="1"/>
    <col min="4324" max="4324" width="8.33203125" style="7" customWidth="1"/>
    <col min="4325" max="4325" width="11.5546875" style="7" customWidth="1"/>
    <col min="4326" max="4326" width="13.33203125" style="7" customWidth="1"/>
    <col min="4327" max="4327" width="11.6640625" style="7" customWidth="1"/>
    <col min="4328" max="4328" width="12.6640625" style="7" customWidth="1"/>
    <col min="4329" max="4329" width="18.6640625" style="7" customWidth="1"/>
    <col min="4330" max="4413" width="8.33203125" style="7"/>
    <col min="4414" max="4414" width="17.33203125" style="7" customWidth="1"/>
    <col min="4415" max="4415" width="11.5546875" style="7" customWidth="1"/>
    <col min="4416" max="4416" width="10.6640625" style="7" customWidth="1"/>
    <col min="4417" max="4417" width="10.44140625" style="7" customWidth="1"/>
    <col min="4418" max="4418" width="13.6640625" style="7" customWidth="1"/>
    <col min="4419" max="4419" width="11.6640625" style="7" customWidth="1"/>
    <col min="4420" max="4420" width="11.33203125" style="7" customWidth="1"/>
    <col min="4421" max="4421" width="9.33203125" style="7" customWidth="1"/>
    <col min="4422" max="4422" width="9.6640625" style="7" customWidth="1"/>
    <col min="4423" max="4423" width="14" style="7" customWidth="1"/>
    <col min="4424" max="4424" width="16" style="7" customWidth="1"/>
    <col min="4425" max="4427" width="14" style="7" customWidth="1"/>
    <col min="4428" max="4428" width="13" style="7" customWidth="1"/>
    <col min="4429" max="4429" width="15" style="7" customWidth="1"/>
    <col min="4430" max="4430" width="14" style="7" customWidth="1"/>
    <col min="4431" max="4431" width="17" style="7" customWidth="1"/>
    <col min="4432" max="4432" width="16" style="7" customWidth="1"/>
    <col min="4433" max="4434" width="18" style="7" customWidth="1"/>
    <col min="4435" max="4435" width="19" style="7" customWidth="1"/>
    <col min="4436" max="4437" width="13" style="7" customWidth="1"/>
    <col min="4438" max="4438" width="16" style="7" customWidth="1"/>
    <col min="4439" max="4439" width="13" style="7" customWidth="1"/>
    <col min="4440" max="4440" width="14" style="7" customWidth="1"/>
    <col min="4441" max="4441" width="16" style="7" customWidth="1"/>
    <col min="4442" max="4442" width="14" style="7" customWidth="1"/>
    <col min="4443" max="4443" width="13" style="7" customWidth="1"/>
    <col min="4444" max="4444" width="18" style="7" customWidth="1"/>
    <col min="4445" max="4446" width="14" style="7" customWidth="1"/>
    <col min="4447" max="4448" width="13" style="7" customWidth="1"/>
    <col min="4449" max="4449" width="16" style="7" customWidth="1"/>
    <col min="4450" max="4451" width="14" style="7" customWidth="1"/>
    <col min="4452" max="4452" width="17" style="7" customWidth="1"/>
    <col min="4453" max="4453" width="14" style="7" customWidth="1"/>
    <col min="4454" max="4454" width="12" style="7" customWidth="1"/>
    <col min="4455" max="4455" width="13.5546875" style="7" customWidth="1"/>
    <col min="4456" max="4456" width="12.6640625" style="7" customWidth="1"/>
    <col min="4457" max="4457" width="11.33203125" style="7" customWidth="1"/>
    <col min="4458" max="4458" width="14" style="7" customWidth="1"/>
    <col min="4459" max="4459" width="13.33203125" style="7" customWidth="1"/>
    <col min="4460" max="4460" width="12.6640625" style="7" customWidth="1"/>
    <col min="4461" max="4461" width="17.33203125" style="7" customWidth="1"/>
    <col min="4462" max="4462" width="17" style="7" customWidth="1"/>
    <col min="4463" max="4463" width="14" style="7" customWidth="1"/>
    <col min="4464" max="4466" width="13" style="7" customWidth="1"/>
    <col min="4467" max="4467" width="15" style="7" customWidth="1"/>
    <col min="4468" max="4468" width="17" style="7" customWidth="1"/>
    <col min="4469" max="4469" width="14" style="7" customWidth="1"/>
    <col min="4470" max="4470" width="13" style="7" customWidth="1"/>
    <col min="4471" max="4471" width="15" style="7" customWidth="1"/>
    <col min="4472" max="4472" width="9.5546875" style="7" customWidth="1"/>
    <col min="4473" max="4473" width="16" style="7" customWidth="1"/>
    <col min="4474" max="4474" width="14.5546875" style="7" customWidth="1"/>
    <col min="4475" max="4475" width="10" style="7" customWidth="1"/>
    <col min="4476" max="4476" width="18" style="7" customWidth="1"/>
    <col min="4477" max="4477" width="9.5546875" style="7" customWidth="1"/>
    <col min="4478" max="4478" width="15" style="7" customWidth="1"/>
    <col min="4479" max="4479" width="11" style="7" customWidth="1"/>
    <col min="4480" max="4480" width="8" style="7" customWidth="1"/>
    <col min="4481" max="4481" width="14" style="7" customWidth="1"/>
    <col min="4482" max="4485" width="13" style="7" customWidth="1"/>
    <col min="4486" max="4486" width="17" style="7" customWidth="1"/>
    <col min="4487" max="4487" width="13" style="7" customWidth="1"/>
    <col min="4488" max="4488" width="18" style="7" customWidth="1"/>
    <col min="4489" max="4489" width="14" style="7" customWidth="1"/>
    <col min="4490" max="4490" width="15" style="7" customWidth="1"/>
    <col min="4491" max="4491" width="14" style="7" customWidth="1"/>
    <col min="4492" max="4492" width="13" style="7" customWidth="1"/>
    <col min="4493" max="4493" width="16" style="7" customWidth="1"/>
    <col min="4494" max="4494" width="20" style="7" customWidth="1"/>
    <col min="4495" max="4495" width="15" style="7" customWidth="1"/>
    <col min="4496" max="4496" width="13" style="7" customWidth="1"/>
    <col min="4497" max="4497" width="21.33203125" style="7" customWidth="1"/>
    <col min="4498" max="4498" width="8.5546875" style="7" customWidth="1"/>
    <col min="4499" max="4499" width="14.33203125" style="7" customWidth="1"/>
    <col min="4500" max="4500" width="13.5546875" style="7" customWidth="1"/>
    <col min="4501" max="4505" width="8.33203125" style="7" customWidth="1"/>
    <col min="4506" max="4506" width="15" style="7" customWidth="1"/>
    <col min="4507" max="4508" width="11.44140625" style="7" customWidth="1"/>
    <col min="4509" max="4510" width="8.33203125" style="7" customWidth="1"/>
    <col min="4511" max="4511" width="15" style="7" customWidth="1"/>
    <col min="4512" max="4512" width="13" style="7" customWidth="1"/>
    <col min="4513" max="4513" width="10.5546875" style="7" customWidth="1"/>
    <col min="4514" max="4515" width="8.33203125" style="7" customWidth="1"/>
    <col min="4516" max="4516" width="11" style="7" customWidth="1"/>
    <col min="4517" max="4517" width="10.44140625" style="7" customWidth="1"/>
    <col min="4518" max="4518" width="11.6640625" style="7" customWidth="1"/>
    <col min="4519" max="4519" width="14.44140625" style="7" customWidth="1"/>
    <col min="4520" max="4520" width="12.44140625" style="7" customWidth="1"/>
    <col min="4521" max="4521" width="17.33203125" style="7" customWidth="1"/>
    <col min="4522" max="4522" width="14" style="7" customWidth="1"/>
    <col min="4523" max="4523" width="10" style="7" customWidth="1"/>
    <col min="4524" max="4525" width="8.33203125" style="7" customWidth="1"/>
    <col min="4526" max="4526" width="14.33203125" style="7" customWidth="1"/>
    <col min="4527" max="4528" width="8.33203125" style="7" customWidth="1"/>
    <col min="4529" max="4529" width="11.6640625" style="7" customWidth="1"/>
    <col min="4530" max="4531" width="8.33203125" style="7" customWidth="1"/>
    <col min="4532" max="4532" width="12.33203125" style="7" customWidth="1"/>
    <col min="4533" max="4533" width="13" style="7" customWidth="1"/>
    <col min="4534" max="4534" width="11.33203125" style="7" customWidth="1"/>
    <col min="4535" max="4536" width="8.33203125" style="7" customWidth="1"/>
    <col min="4537" max="4537" width="10.33203125" style="7" customWidth="1"/>
    <col min="4538" max="4539" width="12" style="7" customWidth="1"/>
    <col min="4540" max="4540" width="12.5546875" style="7" customWidth="1"/>
    <col min="4541" max="4541" width="12" style="7" customWidth="1"/>
    <col min="4542" max="4542" width="9.33203125" style="7" customWidth="1"/>
    <col min="4543" max="4543" width="11.5546875" style="7" customWidth="1"/>
    <col min="4544" max="4545" width="8.33203125" style="7" customWidth="1"/>
    <col min="4546" max="4546" width="10.33203125" style="7" customWidth="1"/>
    <col min="4547" max="4548" width="11.33203125" style="7" customWidth="1"/>
    <col min="4549" max="4549" width="16.6640625" style="7" customWidth="1"/>
    <col min="4550" max="4550" width="12.33203125" style="7" customWidth="1"/>
    <col min="4551" max="4555" width="8.33203125" style="7" customWidth="1"/>
    <col min="4556" max="4556" width="11.5546875" style="7" customWidth="1"/>
    <col min="4557" max="4560" width="8.33203125" style="7" customWidth="1"/>
    <col min="4561" max="4561" width="17" style="7" customWidth="1"/>
    <col min="4562" max="4562" width="13.44140625" style="7" customWidth="1"/>
    <col min="4563" max="4566" width="8.33203125" style="7" customWidth="1"/>
    <col min="4567" max="4568" width="11" style="7" customWidth="1"/>
    <col min="4569" max="4571" width="8.33203125" style="7" customWidth="1"/>
    <col min="4572" max="4572" width="10.5546875" style="7" customWidth="1"/>
    <col min="4573" max="4573" width="8.33203125" style="7" customWidth="1"/>
    <col min="4574" max="4574" width="10.6640625" style="7" customWidth="1"/>
    <col min="4575" max="4575" width="8.33203125" style="7" customWidth="1"/>
    <col min="4576" max="4576" width="11" style="7" customWidth="1"/>
    <col min="4577" max="4577" width="8.33203125" style="7" customWidth="1"/>
    <col min="4578" max="4578" width="11.44140625" style="7" customWidth="1"/>
    <col min="4579" max="4579" width="11" style="7" customWidth="1"/>
    <col min="4580" max="4580" width="8.33203125" style="7" customWidth="1"/>
    <col min="4581" max="4581" width="11.5546875" style="7" customWidth="1"/>
    <col min="4582" max="4582" width="13.33203125" style="7" customWidth="1"/>
    <col min="4583" max="4583" width="11.6640625" style="7" customWidth="1"/>
    <col min="4584" max="4584" width="12.6640625" style="7" customWidth="1"/>
    <col min="4585" max="4585" width="18.6640625" style="7" customWidth="1"/>
    <col min="4586" max="4669" width="8.33203125" style="7"/>
    <col min="4670" max="4670" width="17.33203125" style="7" customWidth="1"/>
    <col min="4671" max="4671" width="11.5546875" style="7" customWidth="1"/>
    <col min="4672" max="4672" width="10.6640625" style="7" customWidth="1"/>
    <col min="4673" max="4673" width="10.44140625" style="7" customWidth="1"/>
    <col min="4674" max="4674" width="13.6640625" style="7" customWidth="1"/>
    <col min="4675" max="4675" width="11.6640625" style="7" customWidth="1"/>
    <col min="4676" max="4676" width="11.33203125" style="7" customWidth="1"/>
    <col min="4677" max="4677" width="9.33203125" style="7" customWidth="1"/>
    <col min="4678" max="4678" width="9.6640625" style="7" customWidth="1"/>
    <col min="4679" max="4679" width="14" style="7" customWidth="1"/>
    <col min="4680" max="4680" width="16" style="7" customWidth="1"/>
    <col min="4681" max="4683" width="14" style="7" customWidth="1"/>
    <col min="4684" max="4684" width="13" style="7" customWidth="1"/>
    <col min="4685" max="4685" width="15" style="7" customWidth="1"/>
    <col min="4686" max="4686" width="14" style="7" customWidth="1"/>
    <col min="4687" max="4687" width="17" style="7" customWidth="1"/>
    <col min="4688" max="4688" width="16" style="7" customWidth="1"/>
    <col min="4689" max="4690" width="18" style="7" customWidth="1"/>
    <col min="4691" max="4691" width="19" style="7" customWidth="1"/>
    <col min="4692" max="4693" width="13" style="7" customWidth="1"/>
    <col min="4694" max="4694" width="16" style="7" customWidth="1"/>
    <col min="4695" max="4695" width="13" style="7" customWidth="1"/>
    <col min="4696" max="4696" width="14" style="7" customWidth="1"/>
    <col min="4697" max="4697" width="16" style="7" customWidth="1"/>
    <col min="4698" max="4698" width="14" style="7" customWidth="1"/>
    <col min="4699" max="4699" width="13" style="7" customWidth="1"/>
    <col min="4700" max="4700" width="18" style="7" customWidth="1"/>
    <col min="4701" max="4702" width="14" style="7" customWidth="1"/>
    <col min="4703" max="4704" width="13" style="7" customWidth="1"/>
    <col min="4705" max="4705" width="16" style="7" customWidth="1"/>
    <col min="4706" max="4707" width="14" style="7" customWidth="1"/>
    <col min="4708" max="4708" width="17" style="7" customWidth="1"/>
    <col min="4709" max="4709" width="14" style="7" customWidth="1"/>
    <col min="4710" max="4710" width="12" style="7" customWidth="1"/>
    <col min="4711" max="4711" width="13.5546875" style="7" customWidth="1"/>
    <col min="4712" max="4712" width="12.6640625" style="7" customWidth="1"/>
    <col min="4713" max="4713" width="11.33203125" style="7" customWidth="1"/>
    <col min="4714" max="4714" width="14" style="7" customWidth="1"/>
    <col min="4715" max="4715" width="13.33203125" style="7" customWidth="1"/>
    <col min="4716" max="4716" width="12.6640625" style="7" customWidth="1"/>
    <col min="4717" max="4717" width="17.33203125" style="7" customWidth="1"/>
    <col min="4718" max="4718" width="17" style="7" customWidth="1"/>
    <col min="4719" max="4719" width="14" style="7" customWidth="1"/>
    <col min="4720" max="4722" width="13" style="7" customWidth="1"/>
    <col min="4723" max="4723" width="15" style="7" customWidth="1"/>
    <col min="4724" max="4724" width="17" style="7" customWidth="1"/>
    <col min="4725" max="4725" width="14" style="7" customWidth="1"/>
    <col min="4726" max="4726" width="13" style="7" customWidth="1"/>
    <col min="4727" max="4727" width="15" style="7" customWidth="1"/>
    <col min="4728" max="4728" width="9.5546875" style="7" customWidth="1"/>
    <col min="4729" max="4729" width="16" style="7" customWidth="1"/>
    <col min="4730" max="4730" width="14.5546875" style="7" customWidth="1"/>
    <col min="4731" max="4731" width="10" style="7" customWidth="1"/>
    <col min="4732" max="4732" width="18" style="7" customWidth="1"/>
    <col min="4733" max="4733" width="9.5546875" style="7" customWidth="1"/>
    <col min="4734" max="4734" width="15" style="7" customWidth="1"/>
    <col min="4735" max="4735" width="11" style="7" customWidth="1"/>
    <col min="4736" max="4736" width="8" style="7" customWidth="1"/>
    <col min="4737" max="4737" width="14" style="7" customWidth="1"/>
    <col min="4738" max="4741" width="13" style="7" customWidth="1"/>
    <col min="4742" max="4742" width="17" style="7" customWidth="1"/>
    <col min="4743" max="4743" width="13" style="7" customWidth="1"/>
    <col min="4744" max="4744" width="18" style="7" customWidth="1"/>
    <col min="4745" max="4745" width="14" style="7" customWidth="1"/>
    <col min="4746" max="4746" width="15" style="7" customWidth="1"/>
    <col min="4747" max="4747" width="14" style="7" customWidth="1"/>
    <col min="4748" max="4748" width="13" style="7" customWidth="1"/>
    <col min="4749" max="4749" width="16" style="7" customWidth="1"/>
    <col min="4750" max="4750" width="20" style="7" customWidth="1"/>
    <col min="4751" max="4751" width="15" style="7" customWidth="1"/>
    <col min="4752" max="4752" width="13" style="7" customWidth="1"/>
    <col min="4753" max="4753" width="21.33203125" style="7" customWidth="1"/>
    <col min="4754" max="4754" width="8.5546875" style="7" customWidth="1"/>
    <col min="4755" max="4755" width="14.33203125" style="7" customWidth="1"/>
    <col min="4756" max="4756" width="13.5546875" style="7" customWidth="1"/>
    <col min="4757" max="4761" width="8.33203125" style="7" customWidth="1"/>
    <col min="4762" max="4762" width="15" style="7" customWidth="1"/>
    <col min="4763" max="4764" width="11.44140625" style="7" customWidth="1"/>
    <col min="4765" max="4766" width="8.33203125" style="7" customWidth="1"/>
    <col min="4767" max="4767" width="15" style="7" customWidth="1"/>
    <col min="4768" max="4768" width="13" style="7" customWidth="1"/>
    <col min="4769" max="4769" width="10.5546875" style="7" customWidth="1"/>
    <col min="4770" max="4771" width="8.33203125" style="7" customWidth="1"/>
    <col min="4772" max="4772" width="11" style="7" customWidth="1"/>
    <col min="4773" max="4773" width="10.44140625" style="7" customWidth="1"/>
    <col min="4774" max="4774" width="11.6640625" style="7" customWidth="1"/>
    <col min="4775" max="4775" width="14.44140625" style="7" customWidth="1"/>
    <col min="4776" max="4776" width="12.44140625" style="7" customWidth="1"/>
    <col min="4777" max="4777" width="17.33203125" style="7" customWidth="1"/>
    <col min="4778" max="4778" width="14" style="7" customWidth="1"/>
    <col min="4779" max="4779" width="10" style="7" customWidth="1"/>
    <col min="4780" max="4781" width="8.33203125" style="7" customWidth="1"/>
    <col min="4782" max="4782" width="14.33203125" style="7" customWidth="1"/>
    <col min="4783" max="4784" width="8.33203125" style="7" customWidth="1"/>
    <col min="4785" max="4785" width="11.6640625" style="7" customWidth="1"/>
    <col min="4786" max="4787" width="8.33203125" style="7" customWidth="1"/>
    <col min="4788" max="4788" width="12.33203125" style="7" customWidth="1"/>
    <col min="4789" max="4789" width="13" style="7" customWidth="1"/>
    <col min="4790" max="4790" width="11.33203125" style="7" customWidth="1"/>
    <col min="4791" max="4792" width="8.33203125" style="7" customWidth="1"/>
    <col min="4793" max="4793" width="10.33203125" style="7" customWidth="1"/>
    <col min="4794" max="4795" width="12" style="7" customWidth="1"/>
    <col min="4796" max="4796" width="12.5546875" style="7" customWidth="1"/>
    <col min="4797" max="4797" width="12" style="7" customWidth="1"/>
    <col min="4798" max="4798" width="9.33203125" style="7" customWidth="1"/>
    <col min="4799" max="4799" width="11.5546875" style="7" customWidth="1"/>
    <col min="4800" max="4801" width="8.33203125" style="7" customWidth="1"/>
    <col min="4802" max="4802" width="10.33203125" style="7" customWidth="1"/>
    <col min="4803" max="4804" width="11.33203125" style="7" customWidth="1"/>
    <col min="4805" max="4805" width="16.6640625" style="7" customWidth="1"/>
    <col min="4806" max="4806" width="12.33203125" style="7" customWidth="1"/>
    <col min="4807" max="4811" width="8.33203125" style="7" customWidth="1"/>
    <col min="4812" max="4812" width="11.5546875" style="7" customWidth="1"/>
    <col min="4813" max="4816" width="8.33203125" style="7" customWidth="1"/>
    <col min="4817" max="4817" width="17" style="7" customWidth="1"/>
    <col min="4818" max="4818" width="13.44140625" style="7" customWidth="1"/>
    <col min="4819" max="4822" width="8.33203125" style="7" customWidth="1"/>
    <col min="4823" max="4824" width="11" style="7" customWidth="1"/>
    <col min="4825" max="4827" width="8.33203125" style="7" customWidth="1"/>
    <col min="4828" max="4828" width="10.5546875" style="7" customWidth="1"/>
    <col min="4829" max="4829" width="8.33203125" style="7" customWidth="1"/>
    <col min="4830" max="4830" width="10.6640625" style="7" customWidth="1"/>
    <col min="4831" max="4831" width="8.33203125" style="7" customWidth="1"/>
    <col min="4832" max="4832" width="11" style="7" customWidth="1"/>
    <col min="4833" max="4833" width="8.33203125" style="7" customWidth="1"/>
    <col min="4834" max="4834" width="11.44140625" style="7" customWidth="1"/>
    <col min="4835" max="4835" width="11" style="7" customWidth="1"/>
    <col min="4836" max="4836" width="8.33203125" style="7" customWidth="1"/>
    <col min="4837" max="4837" width="11.5546875" style="7" customWidth="1"/>
    <col min="4838" max="4838" width="13.33203125" style="7" customWidth="1"/>
    <col min="4839" max="4839" width="11.6640625" style="7" customWidth="1"/>
    <col min="4840" max="4840" width="12.6640625" style="7" customWidth="1"/>
    <col min="4841" max="4841" width="18.6640625" style="7" customWidth="1"/>
    <col min="4842" max="4925" width="8.33203125" style="7"/>
    <col min="4926" max="4926" width="17.33203125" style="7" customWidth="1"/>
    <col min="4927" max="4927" width="11.5546875" style="7" customWidth="1"/>
    <col min="4928" max="4928" width="10.6640625" style="7" customWidth="1"/>
    <col min="4929" max="4929" width="10.44140625" style="7" customWidth="1"/>
    <col min="4930" max="4930" width="13.6640625" style="7" customWidth="1"/>
    <col min="4931" max="4931" width="11.6640625" style="7" customWidth="1"/>
    <col min="4932" max="4932" width="11.33203125" style="7" customWidth="1"/>
    <col min="4933" max="4933" width="9.33203125" style="7" customWidth="1"/>
    <col min="4934" max="4934" width="9.6640625" style="7" customWidth="1"/>
    <col min="4935" max="4935" width="14" style="7" customWidth="1"/>
    <col min="4936" max="4936" width="16" style="7" customWidth="1"/>
    <col min="4937" max="4939" width="14" style="7" customWidth="1"/>
    <col min="4940" max="4940" width="13" style="7" customWidth="1"/>
    <col min="4941" max="4941" width="15" style="7" customWidth="1"/>
    <col min="4942" max="4942" width="14" style="7" customWidth="1"/>
    <col min="4943" max="4943" width="17" style="7" customWidth="1"/>
    <col min="4944" max="4944" width="16" style="7" customWidth="1"/>
    <col min="4945" max="4946" width="18" style="7" customWidth="1"/>
    <col min="4947" max="4947" width="19" style="7" customWidth="1"/>
    <col min="4948" max="4949" width="13" style="7" customWidth="1"/>
    <col min="4950" max="4950" width="16" style="7" customWidth="1"/>
    <col min="4951" max="4951" width="13" style="7" customWidth="1"/>
    <col min="4952" max="4952" width="14" style="7" customWidth="1"/>
    <col min="4953" max="4953" width="16" style="7" customWidth="1"/>
    <col min="4954" max="4954" width="14" style="7" customWidth="1"/>
    <col min="4955" max="4955" width="13" style="7" customWidth="1"/>
    <col min="4956" max="4956" width="18" style="7" customWidth="1"/>
    <col min="4957" max="4958" width="14" style="7" customWidth="1"/>
    <col min="4959" max="4960" width="13" style="7" customWidth="1"/>
    <col min="4961" max="4961" width="16" style="7" customWidth="1"/>
    <col min="4962" max="4963" width="14" style="7" customWidth="1"/>
    <col min="4964" max="4964" width="17" style="7" customWidth="1"/>
    <col min="4965" max="4965" width="14" style="7" customWidth="1"/>
    <col min="4966" max="4966" width="12" style="7" customWidth="1"/>
    <col min="4967" max="4967" width="13.5546875" style="7" customWidth="1"/>
    <col min="4968" max="4968" width="12.6640625" style="7" customWidth="1"/>
    <col min="4969" max="4969" width="11.33203125" style="7" customWidth="1"/>
    <col min="4970" max="4970" width="14" style="7" customWidth="1"/>
    <col min="4971" max="4971" width="13.33203125" style="7" customWidth="1"/>
    <col min="4972" max="4972" width="12.6640625" style="7" customWidth="1"/>
    <col min="4973" max="4973" width="17.33203125" style="7" customWidth="1"/>
    <col min="4974" max="4974" width="17" style="7" customWidth="1"/>
    <col min="4975" max="4975" width="14" style="7" customWidth="1"/>
    <col min="4976" max="4978" width="13" style="7" customWidth="1"/>
    <col min="4979" max="4979" width="15" style="7" customWidth="1"/>
    <col min="4980" max="4980" width="17" style="7" customWidth="1"/>
    <col min="4981" max="4981" width="14" style="7" customWidth="1"/>
    <col min="4982" max="4982" width="13" style="7" customWidth="1"/>
    <col min="4983" max="4983" width="15" style="7" customWidth="1"/>
    <col min="4984" max="4984" width="9.5546875" style="7" customWidth="1"/>
    <col min="4985" max="4985" width="16" style="7" customWidth="1"/>
    <col min="4986" max="4986" width="14.5546875" style="7" customWidth="1"/>
    <col min="4987" max="4987" width="10" style="7" customWidth="1"/>
    <col min="4988" max="4988" width="18" style="7" customWidth="1"/>
    <col min="4989" max="4989" width="9.5546875" style="7" customWidth="1"/>
    <col min="4990" max="4990" width="15" style="7" customWidth="1"/>
    <col min="4991" max="4991" width="11" style="7" customWidth="1"/>
    <col min="4992" max="4992" width="8" style="7" customWidth="1"/>
    <col min="4993" max="4993" width="14" style="7" customWidth="1"/>
    <col min="4994" max="4997" width="13" style="7" customWidth="1"/>
    <col min="4998" max="4998" width="17" style="7" customWidth="1"/>
    <col min="4999" max="4999" width="13" style="7" customWidth="1"/>
    <col min="5000" max="5000" width="18" style="7" customWidth="1"/>
    <col min="5001" max="5001" width="14" style="7" customWidth="1"/>
    <col min="5002" max="5002" width="15" style="7" customWidth="1"/>
    <col min="5003" max="5003" width="14" style="7" customWidth="1"/>
    <col min="5004" max="5004" width="13" style="7" customWidth="1"/>
    <col min="5005" max="5005" width="16" style="7" customWidth="1"/>
    <col min="5006" max="5006" width="20" style="7" customWidth="1"/>
    <col min="5007" max="5007" width="15" style="7" customWidth="1"/>
    <col min="5008" max="5008" width="13" style="7" customWidth="1"/>
    <col min="5009" max="5009" width="21.33203125" style="7" customWidth="1"/>
    <col min="5010" max="5010" width="8.5546875" style="7" customWidth="1"/>
    <col min="5011" max="5011" width="14.33203125" style="7" customWidth="1"/>
    <col min="5012" max="5012" width="13.5546875" style="7" customWidth="1"/>
    <col min="5013" max="5017" width="8.33203125" style="7" customWidth="1"/>
    <col min="5018" max="5018" width="15" style="7" customWidth="1"/>
    <col min="5019" max="5020" width="11.44140625" style="7" customWidth="1"/>
    <col min="5021" max="5022" width="8.33203125" style="7" customWidth="1"/>
    <col min="5023" max="5023" width="15" style="7" customWidth="1"/>
    <col min="5024" max="5024" width="13" style="7" customWidth="1"/>
    <col min="5025" max="5025" width="10.5546875" style="7" customWidth="1"/>
    <col min="5026" max="5027" width="8.33203125" style="7" customWidth="1"/>
    <col min="5028" max="5028" width="11" style="7" customWidth="1"/>
    <col min="5029" max="5029" width="10.44140625" style="7" customWidth="1"/>
    <col min="5030" max="5030" width="11.6640625" style="7" customWidth="1"/>
    <col min="5031" max="5031" width="14.44140625" style="7" customWidth="1"/>
    <col min="5032" max="5032" width="12.44140625" style="7" customWidth="1"/>
    <col min="5033" max="5033" width="17.33203125" style="7" customWidth="1"/>
    <col min="5034" max="5034" width="14" style="7" customWidth="1"/>
    <col min="5035" max="5035" width="10" style="7" customWidth="1"/>
    <col min="5036" max="5037" width="8.33203125" style="7" customWidth="1"/>
    <col min="5038" max="5038" width="14.33203125" style="7" customWidth="1"/>
    <col min="5039" max="5040" width="8.33203125" style="7" customWidth="1"/>
    <col min="5041" max="5041" width="11.6640625" style="7" customWidth="1"/>
    <col min="5042" max="5043" width="8.33203125" style="7" customWidth="1"/>
    <col min="5044" max="5044" width="12.33203125" style="7" customWidth="1"/>
    <col min="5045" max="5045" width="13" style="7" customWidth="1"/>
    <col min="5046" max="5046" width="11.33203125" style="7" customWidth="1"/>
    <col min="5047" max="5048" width="8.33203125" style="7" customWidth="1"/>
    <col min="5049" max="5049" width="10.33203125" style="7" customWidth="1"/>
    <col min="5050" max="5051" width="12" style="7" customWidth="1"/>
    <col min="5052" max="5052" width="12.5546875" style="7" customWidth="1"/>
    <col min="5053" max="5053" width="12" style="7" customWidth="1"/>
    <col min="5054" max="5054" width="9.33203125" style="7" customWidth="1"/>
    <col min="5055" max="5055" width="11.5546875" style="7" customWidth="1"/>
    <col min="5056" max="5057" width="8.33203125" style="7" customWidth="1"/>
    <col min="5058" max="5058" width="10.33203125" style="7" customWidth="1"/>
    <col min="5059" max="5060" width="11.33203125" style="7" customWidth="1"/>
    <col min="5061" max="5061" width="16.6640625" style="7" customWidth="1"/>
    <col min="5062" max="5062" width="12.33203125" style="7" customWidth="1"/>
    <col min="5063" max="5067" width="8.33203125" style="7" customWidth="1"/>
    <col min="5068" max="5068" width="11.5546875" style="7" customWidth="1"/>
    <col min="5069" max="5072" width="8.33203125" style="7" customWidth="1"/>
    <col min="5073" max="5073" width="17" style="7" customWidth="1"/>
    <col min="5074" max="5074" width="13.44140625" style="7" customWidth="1"/>
    <col min="5075" max="5078" width="8.33203125" style="7" customWidth="1"/>
    <col min="5079" max="5080" width="11" style="7" customWidth="1"/>
    <col min="5081" max="5083" width="8.33203125" style="7" customWidth="1"/>
    <col min="5084" max="5084" width="10.5546875" style="7" customWidth="1"/>
    <col min="5085" max="5085" width="8.33203125" style="7" customWidth="1"/>
    <col min="5086" max="5086" width="10.6640625" style="7" customWidth="1"/>
    <col min="5087" max="5087" width="8.33203125" style="7" customWidth="1"/>
    <col min="5088" max="5088" width="11" style="7" customWidth="1"/>
    <col min="5089" max="5089" width="8.33203125" style="7" customWidth="1"/>
    <col min="5090" max="5090" width="11.44140625" style="7" customWidth="1"/>
    <col min="5091" max="5091" width="11" style="7" customWidth="1"/>
    <col min="5092" max="5092" width="8.33203125" style="7" customWidth="1"/>
    <col min="5093" max="5093" width="11.5546875" style="7" customWidth="1"/>
    <col min="5094" max="5094" width="13.33203125" style="7" customWidth="1"/>
    <col min="5095" max="5095" width="11.6640625" style="7" customWidth="1"/>
    <col min="5096" max="5096" width="12.6640625" style="7" customWidth="1"/>
    <col min="5097" max="5097" width="18.6640625" style="7" customWidth="1"/>
    <col min="5098" max="5181" width="8.33203125" style="7"/>
    <col min="5182" max="5182" width="17.33203125" style="7" customWidth="1"/>
    <col min="5183" max="5183" width="11.5546875" style="7" customWidth="1"/>
    <col min="5184" max="5184" width="10.6640625" style="7" customWidth="1"/>
    <col min="5185" max="5185" width="10.44140625" style="7" customWidth="1"/>
    <col min="5186" max="5186" width="13.6640625" style="7" customWidth="1"/>
    <col min="5187" max="5187" width="11.6640625" style="7" customWidth="1"/>
    <col min="5188" max="5188" width="11.33203125" style="7" customWidth="1"/>
    <col min="5189" max="5189" width="9.33203125" style="7" customWidth="1"/>
    <col min="5190" max="5190" width="9.6640625" style="7" customWidth="1"/>
    <col min="5191" max="5191" width="14" style="7" customWidth="1"/>
    <col min="5192" max="5192" width="16" style="7" customWidth="1"/>
    <col min="5193" max="5195" width="14" style="7" customWidth="1"/>
    <col min="5196" max="5196" width="13" style="7" customWidth="1"/>
    <col min="5197" max="5197" width="15" style="7" customWidth="1"/>
    <col min="5198" max="5198" width="14" style="7" customWidth="1"/>
    <col min="5199" max="5199" width="17" style="7" customWidth="1"/>
    <col min="5200" max="5200" width="16" style="7" customWidth="1"/>
    <col min="5201" max="5202" width="18" style="7" customWidth="1"/>
    <col min="5203" max="5203" width="19" style="7" customWidth="1"/>
    <col min="5204" max="5205" width="13" style="7" customWidth="1"/>
    <col min="5206" max="5206" width="16" style="7" customWidth="1"/>
    <col min="5207" max="5207" width="13" style="7" customWidth="1"/>
    <col min="5208" max="5208" width="14" style="7" customWidth="1"/>
    <col min="5209" max="5209" width="16" style="7" customWidth="1"/>
    <col min="5210" max="5210" width="14" style="7" customWidth="1"/>
    <col min="5211" max="5211" width="13" style="7" customWidth="1"/>
    <col min="5212" max="5212" width="18" style="7" customWidth="1"/>
    <col min="5213" max="5214" width="14" style="7" customWidth="1"/>
    <col min="5215" max="5216" width="13" style="7" customWidth="1"/>
    <col min="5217" max="5217" width="16" style="7" customWidth="1"/>
    <col min="5218" max="5219" width="14" style="7" customWidth="1"/>
    <col min="5220" max="5220" width="17" style="7" customWidth="1"/>
    <col min="5221" max="5221" width="14" style="7" customWidth="1"/>
    <col min="5222" max="5222" width="12" style="7" customWidth="1"/>
    <col min="5223" max="5223" width="13.5546875" style="7" customWidth="1"/>
    <col min="5224" max="5224" width="12.6640625" style="7" customWidth="1"/>
    <col min="5225" max="5225" width="11.33203125" style="7" customWidth="1"/>
    <col min="5226" max="5226" width="14" style="7" customWidth="1"/>
    <col min="5227" max="5227" width="13.33203125" style="7" customWidth="1"/>
    <col min="5228" max="5228" width="12.6640625" style="7" customWidth="1"/>
    <col min="5229" max="5229" width="17.33203125" style="7" customWidth="1"/>
    <col min="5230" max="5230" width="17" style="7" customWidth="1"/>
    <col min="5231" max="5231" width="14" style="7" customWidth="1"/>
    <col min="5232" max="5234" width="13" style="7" customWidth="1"/>
    <col min="5235" max="5235" width="15" style="7" customWidth="1"/>
    <col min="5236" max="5236" width="17" style="7" customWidth="1"/>
    <col min="5237" max="5237" width="14" style="7" customWidth="1"/>
    <col min="5238" max="5238" width="13" style="7" customWidth="1"/>
    <col min="5239" max="5239" width="15" style="7" customWidth="1"/>
    <col min="5240" max="5240" width="9.5546875" style="7" customWidth="1"/>
    <col min="5241" max="5241" width="16" style="7" customWidth="1"/>
    <col min="5242" max="5242" width="14.5546875" style="7" customWidth="1"/>
    <col min="5243" max="5243" width="10" style="7" customWidth="1"/>
    <col min="5244" max="5244" width="18" style="7" customWidth="1"/>
    <col min="5245" max="5245" width="9.5546875" style="7" customWidth="1"/>
    <col min="5246" max="5246" width="15" style="7" customWidth="1"/>
    <col min="5247" max="5247" width="11" style="7" customWidth="1"/>
    <col min="5248" max="5248" width="8" style="7" customWidth="1"/>
    <col min="5249" max="5249" width="14" style="7" customWidth="1"/>
    <col min="5250" max="5253" width="13" style="7" customWidth="1"/>
    <col min="5254" max="5254" width="17" style="7" customWidth="1"/>
    <col min="5255" max="5255" width="13" style="7" customWidth="1"/>
    <col min="5256" max="5256" width="18" style="7" customWidth="1"/>
    <col min="5257" max="5257" width="14" style="7" customWidth="1"/>
    <col min="5258" max="5258" width="15" style="7" customWidth="1"/>
    <col min="5259" max="5259" width="14" style="7" customWidth="1"/>
    <col min="5260" max="5260" width="13" style="7" customWidth="1"/>
    <col min="5261" max="5261" width="16" style="7" customWidth="1"/>
    <col min="5262" max="5262" width="20" style="7" customWidth="1"/>
    <col min="5263" max="5263" width="15" style="7" customWidth="1"/>
    <col min="5264" max="5264" width="13" style="7" customWidth="1"/>
    <col min="5265" max="5265" width="21.33203125" style="7" customWidth="1"/>
    <col min="5266" max="5266" width="8.5546875" style="7" customWidth="1"/>
    <col min="5267" max="5267" width="14.33203125" style="7" customWidth="1"/>
    <col min="5268" max="5268" width="13.5546875" style="7" customWidth="1"/>
    <col min="5269" max="5273" width="8.33203125" style="7" customWidth="1"/>
    <col min="5274" max="5274" width="15" style="7" customWidth="1"/>
    <col min="5275" max="5276" width="11.44140625" style="7" customWidth="1"/>
    <col min="5277" max="5278" width="8.33203125" style="7" customWidth="1"/>
    <col min="5279" max="5279" width="15" style="7" customWidth="1"/>
    <col min="5280" max="5280" width="13" style="7" customWidth="1"/>
    <col min="5281" max="5281" width="10.5546875" style="7" customWidth="1"/>
    <col min="5282" max="5283" width="8.33203125" style="7" customWidth="1"/>
    <col min="5284" max="5284" width="11" style="7" customWidth="1"/>
    <col min="5285" max="5285" width="10.44140625" style="7" customWidth="1"/>
    <col min="5286" max="5286" width="11.6640625" style="7" customWidth="1"/>
    <col min="5287" max="5287" width="14.44140625" style="7" customWidth="1"/>
    <col min="5288" max="5288" width="12.44140625" style="7" customWidth="1"/>
    <col min="5289" max="5289" width="17.33203125" style="7" customWidth="1"/>
    <col min="5290" max="5290" width="14" style="7" customWidth="1"/>
    <col min="5291" max="5291" width="10" style="7" customWidth="1"/>
    <col min="5292" max="5293" width="8.33203125" style="7" customWidth="1"/>
    <col min="5294" max="5294" width="14.33203125" style="7" customWidth="1"/>
    <col min="5295" max="5296" width="8.33203125" style="7" customWidth="1"/>
    <col min="5297" max="5297" width="11.6640625" style="7" customWidth="1"/>
    <col min="5298" max="5299" width="8.33203125" style="7" customWidth="1"/>
    <col min="5300" max="5300" width="12.33203125" style="7" customWidth="1"/>
    <col min="5301" max="5301" width="13" style="7" customWidth="1"/>
    <col min="5302" max="5302" width="11.33203125" style="7" customWidth="1"/>
    <col min="5303" max="5304" width="8.33203125" style="7" customWidth="1"/>
    <col min="5305" max="5305" width="10.33203125" style="7" customWidth="1"/>
    <col min="5306" max="5307" width="12" style="7" customWidth="1"/>
    <col min="5308" max="5308" width="12.5546875" style="7" customWidth="1"/>
    <col min="5309" max="5309" width="12" style="7" customWidth="1"/>
    <col min="5310" max="5310" width="9.33203125" style="7" customWidth="1"/>
    <col min="5311" max="5311" width="11.5546875" style="7" customWidth="1"/>
    <col min="5312" max="5313" width="8.33203125" style="7" customWidth="1"/>
    <col min="5314" max="5314" width="10.33203125" style="7" customWidth="1"/>
    <col min="5315" max="5316" width="11.33203125" style="7" customWidth="1"/>
    <col min="5317" max="5317" width="16.6640625" style="7" customWidth="1"/>
    <col min="5318" max="5318" width="12.33203125" style="7" customWidth="1"/>
    <col min="5319" max="5323" width="8.33203125" style="7" customWidth="1"/>
    <col min="5324" max="5324" width="11.5546875" style="7" customWidth="1"/>
    <col min="5325" max="5328" width="8.33203125" style="7" customWidth="1"/>
    <col min="5329" max="5329" width="17" style="7" customWidth="1"/>
    <col min="5330" max="5330" width="13.44140625" style="7" customWidth="1"/>
    <col min="5331" max="5334" width="8.33203125" style="7" customWidth="1"/>
    <col min="5335" max="5336" width="11" style="7" customWidth="1"/>
    <col min="5337" max="5339" width="8.33203125" style="7" customWidth="1"/>
    <col min="5340" max="5340" width="10.5546875" style="7" customWidth="1"/>
    <col min="5341" max="5341" width="8.33203125" style="7" customWidth="1"/>
    <col min="5342" max="5342" width="10.6640625" style="7" customWidth="1"/>
    <col min="5343" max="5343" width="8.33203125" style="7" customWidth="1"/>
    <col min="5344" max="5344" width="11" style="7" customWidth="1"/>
    <col min="5345" max="5345" width="8.33203125" style="7" customWidth="1"/>
    <col min="5346" max="5346" width="11.44140625" style="7" customWidth="1"/>
    <col min="5347" max="5347" width="11" style="7" customWidth="1"/>
    <col min="5348" max="5348" width="8.33203125" style="7" customWidth="1"/>
    <col min="5349" max="5349" width="11.5546875" style="7" customWidth="1"/>
    <col min="5350" max="5350" width="13.33203125" style="7" customWidth="1"/>
    <col min="5351" max="5351" width="11.6640625" style="7" customWidth="1"/>
    <col min="5352" max="5352" width="12.6640625" style="7" customWidth="1"/>
    <col min="5353" max="5353" width="18.6640625" style="7" customWidth="1"/>
    <col min="5354" max="5437" width="8.33203125" style="7"/>
    <col min="5438" max="5438" width="17.33203125" style="7" customWidth="1"/>
    <col min="5439" max="5439" width="11.5546875" style="7" customWidth="1"/>
    <col min="5440" max="5440" width="10.6640625" style="7" customWidth="1"/>
    <col min="5441" max="5441" width="10.44140625" style="7" customWidth="1"/>
    <col min="5442" max="5442" width="13.6640625" style="7" customWidth="1"/>
    <col min="5443" max="5443" width="11.6640625" style="7" customWidth="1"/>
    <col min="5444" max="5444" width="11.33203125" style="7" customWidth="1"/>
    <col min="5445" max="5445" width="9.33203125" style="7" customWidth="1"/>
    <col min="5446" max="5446" width="9.6640625" style="7" customWidth="1"/>
    <col min="5447" max="5447" width="14" style="7" customWidth="1"/>
    <col min="5448" max="5448" width="16" style="7" customWidth="1"/>
    <col min="5449" max="5451" width="14" style="7" customWidth="1"/>
    <col min="5452" max="5452" width="13" style="7" customWidth="1"/>
    <col min="5453" max="5453" width="15" style="7" customWidth="1"/>
    <col min="5454" max="5454" width="14" style="7" customWidth="1"/>
    <col min="5455" max="5455" width="17" style="7" customWidth="1"/>
    <col min="5456" max="5456" width="16" style="7" customWidth="1"/>
    <col min="5457" max="5458" width="18" style="7" customWidth="1"/>
    <col min="5459" max="5459" width="19" style="7" customWidth="1"/>
    <col min="5460" max="5461" width="13" style="7" customWidth="1"/>
    <col min="5462" max="5462" width="16" style="7" customWidth="1"/>
    <col min="5463" max="5463" width="13" style="7" customWidth="1"/>
    <col min="5464" max="5464" width="14" style="7" customWidth="1"/>
    <col min="5465" max="5465" width="16" style="7" customWidth="1"/>
    <col min="5466" max="5466" width="14" style="7" customWidth="1"/>
    <col min="5467" max="5467" width="13" style="7" customWidth="1"/>
    <col min="5468" max="5468" width="18" style="7" customWidth="1"/>
    <col min="5469" max="5470" width="14" style="7" customWidth="1"/>
    <col min="5471" max="5472" width="13" style="7" customWidth="1"/>
    <col min="5473" max="5473" width="16" style="7" customWidth="1"/>
    <col min="5474" max="5475" width="14" style="7" customWidth="1"/>
    <col min="5476" max="5476" width="17" style="7" customWidth="1"/>
    <col min="5477" max="5477" width="14" style="7" customWidth="1"/>
    <col min="5478" max="5478" width="12" style="7" customWidth="1"/>
    <col min="5479" max="5479" width="13.5546875" style="7" customWidth="1"/>
    <col min="5480" max="5480" width="12.6640625" style="7" customWidth="1"/>
    <col min="5481" max="5481" width="11.33203125" style="7" customWidth="1"/>
    <col min="5482" max="5482" width="14" style="7" customWidth="1"/>
    <col min="5483" max="5483" width="13.33203125" style="7" customWidth="1"/>
    <col min="5484" max="5484" width="12.6640625" style="7" customWidth="1"/>
    <col min="5485" max="5485" width="17.33203125" style="7" customWidth="1"/>
    <col min="5486" max="5486" width="17" style="7" customWidth="1"/>
    <col min="5487" max="5487" width="14" style="7" customWidth="1"/>
    <col min="5488" max="5490" width="13" style="7" customWidth="1"/>
    <col min="5491" max="5491" width="15" style="7" customWidth="1"/>
    <col min="5492" max="5492" width="17" style="7" customWidth="1"/>
    <col min="5493" max="5493" width="14" style="7" customWidth="1"/>
    <col min="5494" max="5494" width="13" style="7" customWidth="1"/>
    <col min="5495" max="5495" width="15" style="7" customWidth="1"/>
    <col min="5496" max="5496" width="9.5546875" style="7" customWidth="1"/>
    <col min="5497" max="5497" width="16" style="7" customWidth="1"/>
    <col min="5498" max="5498" width="14.5546875" style="7" customWidth="1"/>
    <col min="5499" max="5499" width="10" style="7" customWidth="1"/>
    <col min="5500" max="5500" width="18" style="7" customWidth="1"/>
    <col min="5501" max="5501" width="9.5546875" style="7" customWidth="1"/>
    <col min="5502" max="5502" width="15" style="7" customWidth="1"/>
    <col min="5503" max="5503" width="11" style="7" customWidth="1"/>
    <col min="5504" max="5504" width="8" style="7" customWidth="1"/>
    <col min="5505" max="5505" width="14" style="7" customWidth="1"/>
    <col min="5506" max="5509" width="13" style="7" customWidth="1"/>
    <col min="5510" max="5510" width="17" style="7" customWidth="1"/>
    <col min="5511" max="5511" width="13" style="7" customWidth="1"/>
    <col min="5512" max="5512" width="18" style="7" customWidth="1"/>
    <col min="5513" max="5513" width="14" style="7" customWidth="1"/>
    <col min="5514" max="5514" width="15" style="7" customWidth="1"/>
    <col min="5515" max="5515" width="14" style="7" customWidth="1"/>
    <col min="5516" max="5516" width="13" style="7" customWidth="1"/>
    <col min="5517" max="5517" width="16" style="7" customWidth="1"/>
    <col min="5518" max="5518" width="20" style="7" customWidth="1"/>
    <col min="5519" max="5519" width="15" style="7" customWidth="1"/>
    <col min="5520" max="5520" width="13" style="7" customWidth="1"/>
    <col min="5521" max="5521" width="21.33203125" style="7" customWidth="1"/>
    <col min="5522" max="5522" width="8.5546875" style="7" customWidth="1"/>
    <col min="5523" max="5523" width="14.33203125" style="7" customWidth="1"/>
    <col min="5524" max="5524" width="13.5546875" style="7" customWidth="1"/>
    <col min="5525" max="5529" width="8.33203125" style="7" customWidth="1"/>
    <col min="5530" max="5530" width="15" style="7" customWidth="1"/>
    <col min="5531" max="5532" width="11.44140625" style="7" customWidth="1"/>
    <col min="5533" max="5534" width="8.33203125" style="7" customWidth="1"/>
    <col min="5535" max="5535" width="15" style="7" customWidth="1"/>
    <col min="5536" max="5536" width="13" style="7" customWidth="1"/>
    <col min="5537" max="5537" width="10.5546875" style="7" customWidth="1"/>
    <col min="5538" max="5539" width="8.33203125" style="7" customWidth="1"/>
    <col min="5540" max="5540" width="11" style="7" customWidth="1"/>
    <col min="5541" max="5541" width="10.44140625" style="7" customWidth="1"/>
    <col min="5542" max="5542" width="11.6640625" style="7" customWidth="1"/>
    <col min="5543" max="5543" width="14.44140625" style="7" customWidth="1"/>
    <col min="5544" max="5544" width="12.44140625" style="7" customWidth="1"/>
    <col min="5545" max="5545" width="17.33203125" style="7" customWidth="1"/>
    <col min="5546" max="5546" width="14" style="7" customWidth="1"/>
    <col min="5547" max="5547" width="10" style="7" customWidth="1"/>
    <col min="5548" max="5549" width="8.33203125" style="7" customWidth="1"/>
    <col min="5550" max="5550" width="14.33203125" style="7" customWidth="1"/>
    <col min="5551" max="5552" width="8.33203125" style="7" customWidth="1"/>
    <col min="5553" max="5553" width="11.6640625" style="7" customWidth="1"/>
    <col min="5554" max="5555" width="8.33203125" style="7" customWidth="1"/>
    <col min="5556" max="5556" width="12.33203125" style="7" customWidth="1"/>
    <col min="5557" max="5557" width="13" style="7" customWidth="1"/>
    <col min="5558" max="5558" width="11.33203125" style="7" customWidth="1"/>
    <col min="5559" max="5560" width="8.33203125" style="7" customWidth="1"/>
    <col min="5561" max="5561" width="10.33203125" style="7" customWidth="1"/>
    <col min="5562" max="5563" width="12" style="7" customWidth="1"/>
    <col min="5564" max="5564" width="12.5546875" style="7" customWidth="1"/>
    <col min="5565" max="5565" width="12" style="7" customWidth="1"/>
    <col min="5566" max="5566" width="9.33203125" style="7" customWidth="1"/>
    <col min="5567" max="5567" width="11.5546875" style="7" customWidth="1"/>
    <col min="5568" max="5569" width="8.33203125" style="7" customWidth="1"/>
    <col min="5570" max="5570" width="10.33203125" style="7" customWidth="1"/>
    <col min="5571" max="5572" width="11.33203125" style="7" customWidth="1"/>
    <col min="5573" max="5573" width="16.6640625" style="7" customWidth="1"/>
    <col min="5574" max="5574" width="12.33203125" style="7" customWidth="1"/>
    <col min="5575" max="5579" width="8.33203125" style="7" customWidth="1"/>
    <col min="5580" max="5580" width="11.5546875" style="7" customWidth="1"/>
    <col min="5581" max="5584" width="8.33203125" style="7" customWidth="1"/>
    <col min="5585" max="5585" width="17" style="7" customWidth="1"/>
    <col min="5586" max="5586" width="13.44140625" style="7" customWidth="1"/>
    <col min="5587" max="5590" width="8.33203125" style="7" customWidth="1"/>
    <col min="5591" max="5592" width="11" style="7" customWidth="1"/>
    <col min="5593" max="5595" width="8.33203125" style="7" customWidth="1"/>
    <col min="5596" max="5596" width="10.5546875" style="7" customWidth="1"/>
    <col min="5597" max="5597" width="8.33203125" style="7" customWidth="1"/>
    <col min="5598" max="5598" width="10.6640625" style="7" customWidth="1"/>
    <col min="5599" max="5599" width="8.33203125" style="7" customWidth="1"/>
    <col min="5600" max="5600" width="11" style="7" customWidth="1"/>
    <col min="5601" max="5601" width="8.33203125" style="7" customWidth="1"/>
    <col min="5602" max="5602" width="11.44140625" style="7" customWidth="1"/>
    <col min="5603" max="5603" width="11" style="7" customWidth="1"/>
    <col min="5604" max="5604" width="8.33203125" style="7" customWidth="1"/>
    <col min="5605" max="5605" width="11.5546875" style="7" customWidth="1"/>
    <col min="5606" max="5606" width="13.33203125" style="7" customWidth="1"/>
    <col min="5607" max="5607" width="11.6640625" style="7" customWidth="1"/>
    <col min="5608" max="5608" width="12.6640625" style="7" customWidth="1"/>
    <col min="5609" max="5609" width="18.6640625" style="7" customWidth="1"/>
    <col min="5610" max="5693" width="8.33203125" style="7"/>
    <col min="5694" max="5694" width="17.33203125" style="7" customWidth="1"/>
    <col min="5695" max="5695" width="11.5546875" style="7" customWidth="1"/>
    <col min="5696" max="5696" width="10.6640625" style="7" customWidth="1"/>
    <col min="5697" max="5697" width="10.44140625" style="7" customWidth="1"/>
    <col min="5698" max="5698" width="13.6640625" style="7" customWidth="1"/>
    <col min="5699" max="5699" width="11.6640625" style="7" customWidth="1"/>
    <col min="5700" max="5700" width="11.33203125" style="7" customWidth="1"/>
    <col min="5701" max="5701" width="9.33203125" style="7" customWidth="1"/>
    <col min="5702" max="5702" width="9.6640625" style="7" customWidth="1"/>
    <col min="5703" max="5703" width="14" style="7" customWidth="1"/>
    <col min="5704" max="5704" width="16" style="7" customWidth="1"/>
    <col min="5705" max="5707" width="14" style="7" customWidth="1"/>
    <col min="5708" max="5708" width="13" style="7" customWidth="1"/>
    <col min="5709" max="5709" width="15" style="7" customWidth="1"/>
    <col min="5710" max="5710" width="14" style="7" customWidth="1"/>
    <col min="5711" max="5711" width="17" style="7" customWidth="1"/>
    <col min="5712" max="5712" width="16" style="7" customWidth="1"/>
    <col min="5713" max="5714" width="18" style="7" customWidth="1"/>
    <col min="5715" max="5715" width="19" style="7" customWidth="1"/>
    <col min="5716" max="5717" width="13" style="7" customWidth="1"/>
    <col min="5718" max="5718" width="16" style="7" customWidth="1"/>
    <col min="5719" max="5719" width="13" style="7" customWidth="1"/>
    <col min="5720" max="5720" width="14" style="7" customWidth="1"/>
    <col min="5721" max="5721" width="16" style="7" customWidth="1"/>
    <col min="5722" max="5722" width="14" style="7" customWidth="1"/>
    <col min="5723" max="5723" width="13" style="7" customWidth="1"/>
    <col min="5724" max="5724" width="18" style="7" customWidth="1"/>
    <col min="5725" max="5726" width="14" style="7" customWidth="1"/>
    <col min="5727" max="5728" width="13" style="7" customWidth="1"/>
    <col min="5729" max="5729" width="16" style="7" customWidth="1"/>
    <col min="5730" max="5731" width="14" style="7" customWidth="1"/>
    <col min="5732" max="5732" width="17" style="7" customWidth="1"/>
    <col min="5733" max="5733" width="14" style="7" customWidth="1"/>
    <col min="5734" max="5734" width="12" style="7" customWidth="1"/>
    <col min="5735" max="5735" width="13.5546875" style="7" customWidth="1"/>
    <col min="5736" max="5736" width="12.6640625" style="7" customWidth="1"/>
    <col min="5737" max="5737" width="11.33203125" style="7" customWidth="1"/>
    <col min="5738" max="5738" width="14" style="7" customWidth="1"/>
    <col min="5739" max="5739" width="13.33203125" style="7" customWidth="1"/>
    <col min="5740" max="5740" width="12.6640625" style="7" customWidth="1"/>
    <col min="5741" max="5741" width="17.33203125" style="7" customWidth="1"/>
    <col min="5742" max="5742" width="17" style="7" customWidth="1"/>
    <col min="5743" max="5743" width="14" style="7" customWidth="1"/>
    <col min="5744" max="5746" width="13" style="7" customWidth="1"/>
    <col min="5747" max="5747" width="15" style="7" customWidth="1"/>
    <col min="5748" max="5748" width="17" style="7" customWidth="1"/>
    <col min="5749" max="5749" width="14" style="7" customWidth="1"/>
    <col min="5750" max="5750" width="13" style="7" customWidth="1"/>
    <col min="5751" max="5751" width="15" style="7" customWidth="1"/>
    <col min="5752" max="5752" width="9.5546875" style="7" customWidth="1"/>
    <col min="5753" max="5753" width="16" style="7" customWidth="1"/>
    <col min="5754" max="5754" width="14.5546875" style="7" customWidth="1"/>
    <col min="5755" max="5755" width="10" style="7" customWidth="1"/>
    <col min="5756" max="5756" width="18" style="7" customWidth="1"/>
    <col min="5757" max="5757" width="9.5546875" style="7" customWidth="1"/>
    <col min="5758" max="5758" width="15" style="7" customWidth="1"/>
    <col min="5759" max="5759" width="11" style="7" customWidth="1"/>
    <col min="5760" max="5760" width="8" style="7" customWidth="1"/>
    <col min="5761" max="5761" width="14" style="7" customWidth="1"/>
    <col min="5762" max="5765" width="13" style="7" customWidth="1"/>
    <col min="5766" max="5766" width="17" style="7" customWidth="1"/>
    <col min="5767" max="5767" width="13" style="7" customWidth="1"/>
    <col min="5768" max="5768" width="18" style="7" customWidth="1"/>
    <col min="5769" max="5769" width="14" style="7" customWidth="1"/>
    <col min="5770" max="5770" width="15" style="7" customWidth="1"/>
    <col min="5771" max="5771" width="14" style="7" customWidth="1"/>
    <col min="5772" max="5772" width="13" style="7" customWidth="1"/>
    <col min="5773" max="5773" width="16" style="7" customWidth="1"/>
    <col min="5774" max="5774" width="20" style="7" customWidth="1"/>
    <col min="5775" max="5775" width="15" style="7" customWidth="1"/>
    <col min="5776" max="5776" width="13" style="7" customWidth="1"/>
    <col min="5777" max="5777" width="21.33203125" style="7" customWidth="1"/>
    <col min="5778" max="5778" width="8.5546875" style="7" customWidth="1"/>
    <col min="5779" max="5779" width="14.33203125" style="7" customWidth="1"/>
    <col min="5780" max="5780" width="13.5546875" style="7" customWidth="1"/>
    <col min="5781" max="5785" width="8.33203125" style="7" customWidth="1"/>
    <col min="5786" max="5786" width="15" style="7" customWidth="1"/>
    <col min="5787" max="5788" width="11.44140625" style="7" customWidth="1"/>
    <col min="5789" max="5790" width="8.33203125" style="7" customWidth="1"/>
    <col min="5791" max="5791" width="15" style="7" customWidth="1"/>
    <col min="5792" max="5792" width="13" style="7" customWidth="1"/>
    <col min="5793" max="5793" width="10.5546875" style="7" customWidth="1"/>
    <col min="5794" max="5795" width="8.33203125" style="7" customWidth="1"/>
    <col min="5796" max="5796" width="11" style="7" customWidth="1"/>
    <col min="5797" max="5797" width="10.44140625" style="7" customWidth="1"/>
    <col min="5798" max="5798" width="11.6640625" style="7" customWidth="1"/>
    <col min="5799" max="5799" width="14.44140625" style="7" customWidth="1"/>
    <col min="5800" max="5800" width="12.44140625" style="7" customWidth="1"/>
    <col min="5801" max="5801" width="17.33203125" style="7" customWidth="1"/>
    <col min="5802" max="5802" width="14" style="7" customWidth="1"/>
    <col min="5803" max="5803" width="10" style="7" customWidth="1"/>
    <col min="5804" max="5805" width="8.33203125" style="7" customWidth="1"/>
    <col min="5806" max="5806" width="14.33203125" style="7" customWidth="1"/>
    <col min="5807" max="5808" width="8.33203125" style="7" customWidth="1"/>
    <col min="5809" max="5809" width="11.6640625" style="7" customWidth="1"/>
    <col min="5810" max="5811" width="8.33203125" style="7" customWidth="1"/>
    <col min="5812" max="5812" width="12.33203125" style="7" customWidth="1"/>
    <col min="5813" max="5813" width="13" style="7" customWidth="1"/>
    <col min="5814" max="5814" width="11.33203125" style="7" customWidth="1"/>
    <col min="5815" max="5816" width="8.33203125" style="7" customWidth="1"/>
    <col min="5817" max="5817" width="10.33203125" style="7" customWidth="1"/>
    <col min="5818" max="5819" width="12" style="7" customWidth="1"/>
    <col min="5820" max="5820" width="12.5546875" style="7" customWidth="1"/>
    <col min="5821" max="5821" width="12" style="7" customWidth="1"/>
    <col min="5822" max="5822" width="9.33203125" style="7" customWidth="1"/>
    <col min="5823" max="5823" width="11.5546875" style="7" customWidth="1"/>
    <col min="5824" max="5825" width="8.33203125" style="7" customWidth="1"/>
    <col min="5826" max="5826" width="10.33203125" style="7" customWidth="1"/>
    <col min="5827" max="5828" width="11.33203125" style="7" customWidth="1"/>
    <col min="5829" max="5829" width="16.6640625" style="7" customWidth="1"/>
    <col min="5830" max="5830" width="12.33203125" style="7" customWidth="1"/>
    <col min="5831" max="5835" width="8.33203125" style="7" customWidth="1"/>
    <col min="5836" max="5836" width="11.5546875" style="7" customWidth="1"/>
    <col min="5837" max="5840" width="8.33203125" style="7" customWidth="1"/>
    <col min="5841" max="5841" width="17" style="7" customWidth="1"/>
    <col min="5842" max="5842" width="13.44140625" style="7" customWidth="1"/>
    <col min="5843" max="5846" width="8.33203125" style="7" customWidth="1"/>
    <col min="5847" max="5848" width="11" style="7" customWidth="1"/>
    <col min="5849" max="5851" width="8.33203125" style="7" customWidth="1"/>
    <col min="5852" max="5852" width="10.5546875" style="7" customWidth="1"/>
    <col min="5853" max="5853" width="8.33203125" style="7" customWidth="1"/>
    <col min="5854" max="5854" width="10.6640625" style="7" customWidth="1"/>
    <col min="5855" max="5855" width="8.33203125" style="7" customWidth="1"/>
    <col min="5856" max="5856" width="11" style="7" customWidth="1"/>
    <col min="5857" max="5857" width="8.33203125" style="7" customWidth="1"/>
    <col min="5858" max="5858" width="11.44140625" style="7" customWidth="1"/>
    <col min="5859" max="5859" width="11" style="7" customWidth="1"/>
    <col min="5860" max="5860" width="8.33203125" style="7" customWidth="1"/>
    <col min="5861" max="5861" width="11.5546875" style="7" customWidth="1"/>
    <col min="5862" max="5862" width="13.33203125" style="7" customWidth="1"/>
    <col min="5863" max="5863" width="11.6640625" style="7" customWidth="1"/>
    <col min="5864" max="5864" width="12.6640625" style="7" customWidth="1"/>
    <col min="5865" max="5865" width="18.6640625" style="7" customWidth="1"/>
    <col min="5866" max="5949" width="8.33203125" style="7"/>
    <col min="5950" max="5950" width="17.33203125" style="7" customWidth="1"/>
    <col min="5951" max="5951" width="11.5546875" style="7" customWidth="1"/>
    <col min="5952" max="5952" width="10.6640625" style="7" customWidth="1"/>
    <col min="5953" max="5953" width="10.44140625" style="7" customWidth="1"/>
    <col min="5954" max="5954" width="13.6640625" style="7" customWidth="1"/>
    <col min="5955" max="5955" width="11.6640625" style="7" customWidth="1"/>
    <col min="5956" max="5956" width="11.33203125" style="7" customWidth="1"/>
    <col min="5957" max="5957" width="9.33203125" style="7" customWidth="1"/>
    <col min="5958" max="5958" width="9.6640625" style="7" customWidth="1"/>
    <col min="5959" max="5959" width="14" style="7" customWidth="1"/>
    <col min="5960" max="5960" width="16" style="7" customWidth="1"/>
    <col min="5961" max="5963" width="14" style="7" customWidth="1"/>
    <col min="5964" max="5964" width="13" style="7" customWidth="1"/>
    <col min="5965" max="5965" width="15" style="7" customWidth="1"/>
    <col min="5966" max="5966" width="14" style="7" customWidth="1"/>
    <col min="5967" max="5967" width="17" style="7" customWidth="1"/>
    <col min="5968" max="5968" width="16" style="7" customWidth="1"/>
    <col min="5969" max="5970" width="18" style="7" customWidth="1"/>
    <col min="5971" max="5971" width="19" style="7" customWidth="1"/>
    <col min="5972" max="5973" width="13" style="7" customWidth="1"/>
    <col min="5974" max="5974" width="16" style="7" customWidth="1"/>
    <col min="5975" max="5975" width="13" style="7" customWidth="1"/>
    <col min="5976" max="5976" width="14" style="7" customWidth="1"/>
    <col min="5977" max="5977" width="16" style="7" customWidth="1"/>
    <col min="5978" max="5978" width="14" style="7" customWidth="1"/>
    <col min="5979" max="5979" width="13" style="7" customWidth="1"/>
    <col min="5980" max="5980" width="18" style="7" customWidth="1"/>
    <col min="5981" max="5982" width="14" style="7" customWidth="1"/>
    <col min="5983" max="5984" width="13" style="7" customWidth="1"/>
    <col min="5985" max="5985" width="16" style="7" customWidth="1"/>
    <col min="5986" max="5987" width="14" style="7" customWidth="1"/>
    <col min="5988" max="5988" width="17" style="7" customWidth="1"/>
    <col min="5989" max="5989" width="14" style="7" customWidth="1"/>
    <col min="5990" max="5990" width="12" style="7" customWidth="1"/>
    <col min="5991" max="5991" width="13.5546875" style="7" customWidth="1"/>
    <col min="5992" max="5992" width="12.6640625" style="7" customWidth="1"/>
    <col min="5993" max="5993" width="11.33203125" style="7" customWidth="1"/>
    <col min="5994" max="5994" width="14" style="7" customWidth="1"/>
    <col min="5995" max="5995" width="13.33203125" style="7" customWidth="1"/>
    <col min="5996" max="5996" width="12.6640625" style="7" customWidth="1"/>
    <col min="5997" max="5997" width="17.33203125" style="7" customWidth="1"/>
    <col min="5998" max="5998" width="17" style="7" customWidth="1"/>
    <col min="5999" max="5999" width="14" style="7" customWidth="1"/>
    <col min="6000" max="6002" width="13" style="7" customWidth="1"/>
    <col min="6003" max="6003" width="15" style="7" customWidth="1"/>
    <col min="6004" max="6004" width="17" style="7" customWidth="1"/>
    <col min="6005" max="6005" width="14" style="7" customWidth="1"/>
    <col min="6006" max="6006" width="13" style="7" customWidth="1"/>
    <col min="6007" max="6007" width="15" style="7" customWidth="1"/>
    <col min="6008" max="6008" width="9.5546875" style="7" customWidth="1"/>
    <col min="6009" max="6009" width="16" style="7" customWidth="1"/>
    <col min="6010" max="6010" width="14.5546875" style="7" customWidth="1"/>
    <col min="6011" max="6011" width="10" style="7" customWidth="1"/>
    <col min="6012" max="6012" width="18" style="7" customWidth="1"/>
    <col min="6013" max="6013" width="9.5546875" style="7" customWidth="1"/>
    <col min="6014" max="6014" width="15" style="7" customWidth="1"/>
    <col min="6015" max="6015" width="11" style="7" customWidth="1"/>
    <col min="6016" max="6016" width="8" style="7" customWidth="1"/>
    <col min="6017" max="6017" width="14" style="7" customWidth="1"/>
    <col min="6018" max="6021" width="13" style="7" customWidth="1"/>
    <col min="6022" max="6022" width="17" style="7" customWidth="1"/>
    <col min="6023" max="6023" width="13" style="7" customWidth="1"/>
    <col min="6024" max="6024" width="18" style="7" customWidth="1"/>
    <col min="6025" max="6025" width="14" style="7" customWidth="1"/>
    <col min="6026" max="6026" width="15" style="7" customWidth="1"/>
    <col min="6027" max="6027" width="14" style="7" customWidth="1"/>
    <col min="6028" max="6028" width="13" style="7" customWidth="1"/>
    <col min="6029" max="6029" width="16" style="7" customWidth="1"/>
    <col min="6030" max="6030" width="20" style="7" customWidth="1"/>
    <col min="6031" max="6031" width="15" style="7" customWidth="1"/>
    <col min="6032" max="6032" width="13" style="7" customWidth="1"/>
    <col min="6033" max="6033" width="21.33203125" style="7" customWidth="1"/>
    <col min="6034" max="6034" width="8.5546875" style="7" customWidth="1"/>
    <col min="6035" max="6035" width="14.33203125" style="7" customWidth="1"/>
    <col min="6036" max="6036" width="13.5546875" style="7" customWidth="1"/>
    <col min="6037" max="6041" width="8.33203125" style="7" customWidth="1"/>
    <col min="6042" max="6042" width="15" style="7" customWidth="1"/>
    <col min="6043" max="6044" width="11.44140625" style="7" customWidth="1"/>
    <col min="6045" max="6046" width="8.33203125" style="7" customWidth="1"/>
    <col min="6047" max="6047" width="15" style="7" customWidth="1"/>
    <col min="6048" max="6048" width="13" style="7" customWidth="1"/>
    <col min="6049" max="6049" width="10.5546875" style="7" customWidth="1"/>
    <col min="6050" max="6051" width="8.33203125" style="7" customWidth="1"/>
    <col min="6052" max="6052" width="11" style="7" customWidth="1"/>
    <col min="6053" max="6053" width="10.44140625" style="7" customWidth="1"/>
    <col min="6054" max="6054" width="11.6640625" style="7" customWidth="1"/>
    <col min="6055" max="6055" width="14.44140625" style="7" customWidth="1"/>
    <col min="6056" max="6056" width="12.44140625" style="7" customWidth="1"/>
    <col min="6057" max="6057" width="17.33203125" style="7" customWidth="1"/>
    <col min="6058" max="6058" width="14" style="7" customWidth="1"/>
    <col min="6059" max="6059" width="10" style="7" customWidth="1"/>
    <col min="6060" max="6061" width="8.33203125" style="7" customWidth="1"/>
    <col min="6062" max="6062" width="14.33203125" style="7" customWidth="1"/>
    <col min="6063" max="6064" width="8.33203125" style="7" customWidth="1"/>
    <col min="6065" max="6065" width="11.6640625" style="7" customWidth="1"/>
    <col min="6066" max="6067" width="8.33203125" style="7" customWidth="1"/>
    <col min="6068" max="6068" width="12.33203125" style="7" customWidth="1"/>
    <col min="6069" max="6069" width="13" style="7" customWidth="1"/>
    <col min="6070" max="6070" width="11.33203125" style="7" customWidth="1"/>
    <col min="6071" max="6072" width="8.33203125" style="7" customWidth="1"/>
    <col min="6073" max="6073" width="10.33203125" style="7" customWidth="1"/>
    <col min="6074" max="6075" width="12" style="7" customWidth="1"/>
    <col min="6076" max="6076" width="12.5546875" style="7" customWidth="1"/>
    <col min="6077" max="6077" width="12" style="7" customWidth="1"/>
    <col min="6078" max="6078" width="9.33203125" style="7" customWidth="1"/>
    <col min="6079" max="6079" width="11.5546875" style="7" customWidth="1"/>
    <col min="6080" max="6081" width="8.33203125" style="7" customWidth="1"/>
    <col min="6082" max="6082" width="10.33203125" style="7" customWidth="1"/>
    <col min="6083" max="6084" width="11.33203125" style="7" customWidth="1"/>
    <col min="6085" max="6085" width="16.6640625" style="7" customWidth="1"/>
    <col min="6086" max="6086" width="12.33203125" style="7" customWidth="1"/>
    <col min="6087" max="6091" width="8.33203125" style="7" customWidth="1"/>
    <col min="6092" max="6092" width="11.5546875" style="7" customWidth="1"/>
    <col min="6093" max="6096" width="8.33203125" style="7" customWidth="1"/>
    <col min="6097" max="6097" width="17" style="7" customWidth="1"/>
    <col min="6098" max="6098" width="13.44140625" style="7" customWidth="1"/>
    <col min="6099" max="6102" width="8.33203125" style="7" customWidth="1"/>
    <col min="6103" max="6104" width="11" style="7" customWidth="1"/>
    <col min="6105" max="6107" width="8.33203125" style="7" customWidth="1"/>
    <col min="6108" max="6108" width="10.5546875" style="7" customWidth="1"/>
    <col min="6109" max="6109" width="8.33203125" style="7" customWidth="1"/>
    <col min="6110" max="6110" width="10.6640625" style="7" customWidth="1"/>
    <col min="6111" max="6111" width="8.33203125" style="7" customWidth="1"/>
    <col min="6112" max="6112" width="11" style="7" customWidth="1"/>
    <col min="6113" max="6113" width="8.33203125" style="7" customWidth="1"/>
    <col min="6114" max="6114" width="11.44140625" style="7" customWidth="1"/>
    <col min="6115" max="6115" width="11" style="7" customWidth="1"/>
    <col min="6116" max="6116" width="8.33203125" style="7" customWidth="1"/>
    <col min="6117" max="6117" width="11.5546875" style="7" customWidth="1"/>
    <col min="6118" max="6118" width="13.33203125" style="7" customWidth="1"/>
    <col min="6119" max="6119" width="11.6640625" style="7" customWidth="1"/>
    <col min="6120" max="6120" width="12.6640625" style="7" customWidth="1"/>
    <col min="6121" max="6121" width="18.6640625" style="7" customWidth="1"/>
    <col min="6122" max="6205" width="8.33203125" style="7"/>
    <col min="6206" max="6206" width="17.33203125" style="7" customWidth="1"/>
    <col min="6207" max="6207" width="11.5546875" style="7" customWidth="1"/>
    <col min="6208" max="6208" width="10.6640625" style="7" customWidth="1"/>
    <col min="6209" max="6209" width="10.44140625" style="7" customWidth="1"/>
    <col min="6210" max="6210" width="13.6640625" style="7" customWidth="1"/>
    <col min="6211" max="6211" width="11.6640625" style="7" customWidth="1"/>
    <col min="6212" max="6212" width="11.33203125" style="7" customWidth="1"/>
    <col min="6213" max="6213" width="9.33203125" style="7" customWidth="1"/>
    <col min="6214" max="6214" width="9.6640625" style="7" customWidth="1"/>
    <col min="6215" max="6215" width="14" style="7" customWidth="1"/>
    <col min="6216" max="6216" width="16" style="7" customWidth="1"/>
    <col min="6217" max="6219" width="14" style="7" customWidth="1"/>
    <col min="6220" max="6220" width="13" style="7" customWidth="1"/>
    <col min="6221" max="6221" width="15" style="7" customWidth="1"/>
    <col min="6222" max="6222" width="14" style="7" customWidth="1"/>
    <col min="6223" max="6223" width="17" style="7" customWidth="1"/>
    <col min="6224" max="6224" width="16" style="7" customWidth="1"/>
    <col min="6225" max="6226" width="18" style="7" customWidth="1"/>
    <col min="6227" max="6227" width="19" style="7" customWidth="1"/>
    <col min="6228" max="6229" width="13" style="7" customWidth="1"/>
    <col min="6230" max="6230" width="16" style="7" customWidth="1"/>
    <col min="6231" max="6231" width="13" style="7" customWidth="1"/>
    <col min="6232" max="6232" width="14" style="7" customWidth="1"/>
    <col min="6233" max="6233" width="16" style="7" customWidth="1"/>
    <col min="6234" max="6234" width="14" style="7" customWidth="1"/>
    <col min="6235" max="6235" width="13" style="7" customWidth="1"/>
    <col min="6236" max="6236" width="18" style="7" customWidth="1"/>
    <col min="6237" max="6238" width="14" style="7" customWidth="1"/>
    <col min="6239" max="6240" width="13" style="7" customWidth="1"/>
    <col min="6241" max="6241" width="16" style="7" customWidth="1"/>
    <col min="6242" max="6243" width="14" style="7" customWidth="1"/>
    <col min="6244" max="6244" width="17" style="7" customWidth="1"/>
    <col min="6245" max="6245" width="14" style="7" customWidth="1"/>
    <col min="6246" max="6246" width="12" style="7" customWidth="1"/>
    <col min="6247" max="6247" width="13.5546875" style="7" customWidth="1"/>
    <col min="6248" max="6248" width="12.6640625" style="7" customWidth="1"/>
    <col min="6249" max="6249" width="11.33203125" style="7" customWidth="1"/>
    <col min="6250" max="6250" width="14" style="7" customWidth="1"/>
    <col min="6251" max="6251" width="13.33203125" style="7" customWidth="1"/>
    <col min="6252" max="6252" width="12.6640625" style="7" customWidth="1"/>
    <col min="6253" max="6253" width="17.33203125" style="7" customWidth="1"/>
    <col min="6254" max="6254" width="17" style="7" customWidth="1"/>
    <col min="6255" max="6255" width="14" style="7" customWidth="1"/>
    <col min="6256" max="6258" width="13" style="7" customWidth="1"/>
    <col min="6259" max="6259" width="15" style="7" customWidth="1"/>
    <col min="6260" max="6260" width="17" style="7" customWidth="1"/>
    <col min="6261" max="6261" width="14" style="7" customWidth="1"/>
    <col min="6262" max="6262" width="13" style="7" customWidth="1"/>
    <col min="6263" max="6263" width="15" style="7" customWidth="1"/>
    <col min="6264" max="6264" width="9.5546875" style="7" customWidth="1"/>
    <col min="6265" max="6265" width="16" style="7" customWidth="1"/>
    <col min="6266" max="6266" width="14.5546875" style="7" customWidth="1"/>
    <col min="6267" max="6267" width="10" style="7" customWidth="1"/>
    <col min="6268" max="6268" width="18" style="7" customWidth="1"/>
    <col min="6269" max="6269" width="9.5546875" style="7" customWidth="1"/>
    <col min="6270" max="6270" width="15" style="7" customWidth="1"/>
    <col min="6271" max="6271" width="11" style="7" customWidth="1"/>
    <col min="6272" max="6272" width="8" style="7" customWidth="1"/>
    <col min="6273" max="6273" width="14" style="7" customWidth="1"/>
    <col min="6274" max="6277" width="13" style="7" customWidth="1"/>
    <col min="6278" max="6278" width="17" style="7" customWidth="1"/>
    <col min="6279" max="6279" width="13" style="7" customWidth="1"/>
    <col min="6280" max="6280" width="18" style="7" customWidth="1"/>
    <col min="6281" max="6281" width="14" style="7" customWidth="1"/>
    <col min="6282" max="6282" width="15" style="7" customWidth="1"/>
    <col min="6283" max="6283" width="14" style="7" customWidth="1"/>
    <col min="6284" max="6284" width="13" style="7" customWidth="1"/>
    <col min="6285" max="6285" width="16" style="7" customWidth="1"/>
    <col min="6286" max="6286" width="20" style="7" customWidth="1"/>
    <col min="6287" max="6287" width="15" style="7" customWidth="1"/>
    <col min="6288" max="6288" width="13" style="7" customWidth="1"/>
    <col min="6289" max="6289" width="21.33203125" style="7" customWidth="1"/>
    <col min="6290" max="6290" width="8.5546875" style="7" customWidth="1"/>
    <col min="6291" max="6291" width="14.33203125" style="7" customWidth="1"/>
    <col min="6292" max="6292" width="13.5546875" style="7" customWidth="1"/>
    <col min="6293" max="6297" width="8.33203125" style="7" customWidth="1"/>
    <col min="6298" max="6298" width="15" style="7" customWidth="1"/>
    <col min="6299" max="6300" width="11.44140625" style="7" customWidth="1"/>
    <col min="6301" max="6302" width="8.33203125" style="7" customWidth="1"/>
    <col min="6303" max="6303" width="15" style="7" customWidth="1"/>
    <col min="6304" max="6304" width="13" style="7" customWidth="1"/>
    <col min="6305" max="6305" width="10.5546875" style="7" customWidth="1"/>
    <col min="6306" max="6307" width="8.33203125" style="7" customWidth="1"/>
    <col min="6308" max="6308" width="11" style="7" customWidth="1"/>
    <col min="6309" max="6309" width="10.44140625" style="7" customWidth="1"/>
    <col min="6310" max="6310" width="11.6640625" style="7" customWidth="1"/>
    <col min="6311" max="6311" width="14.44140625" style="7" customWidth="1"/>
    <col min="6312" max="6312" width="12.44140625" style="7" customWidth="1"/>
    <col min="6313" max="6313" width="17.33203125" style="7" customWidth="1"/>
    <col min="6314" max="6314" width="14" style="7" customWidth="1"/>
    <col min="6315" max="6315" width="10" style="7" customWidth="1"/>
    <col min="6316" max="6317" width="8.33203125" style="7" customWidth="1"/>
    <col min="6318" max="6318" width="14.33203125" style="7" customWidth="1"/>
    <col min="6319" max="6320" width="8.33203125" style="7" customWidth="1"/>
    <col min="6321" max="6321" width="11.6640625" style="7" customWidth="1"/>
    <col min="6322" max="6323" width="8.33203125" style="7" customWidth="1"/>
    <col min="6324" max="6324" width="12.33203125" style="7" customWidth="1"/>
    <col min="6325" max="6325" width="13" style="7" customWidth="1"/>
    <col min="6326" max="6326" width="11.33203125" style="7" customWidth="1"/>
    <col min="6327" max="6328" width="8.33203125" style="7" customWidth="1"/>
    <col min="6329" max="6329" width="10.33203125" style="7" customWidth="1"/>
    <col min="6330" max="6331" width="12" style="7" customWidth="1"/>
    <col min="6332" max="6332" width="12.5546875" style="7" customWidth="1"/>
    <col min="6333" max="6333" width="12" style="7" customWidth="1"/>
    <col min="6334" max="6334" width="9.33203125" style="7" customWidth="1"/>
    <col min="6335" max="6335" width="11.5546875" style="7" customWidth="1"/>
    <col min="6336" max="6337" width="8.33203125" style="7" customWidth="1"/>
    <col min="6338" max="6338" width="10.33203125" style="7" customWidth="1"/>
    <col min="6339" max="6340" width="11.33203125" style="7" customWidth="1"/>
    <col min="6341" max="6341" width="16.6640625" style="7" customWidth="1"/>
    <col min="6342" max="6342" width="12.33203125" style="7" customWidth="1"/>
    <col min="6343" max="6347" width="8.33203125" style="7" customWidth="1"/>
    <col min="6348" max="6348" width="11.5546875" style="7" customWidth="1"/>
    <col min="6349" max="6352" width="8.33203125" style="7" customWidth="1"/>
    <col min="6353" max="6353" width="17" style="7" customWidth="1"/>
    <col min="6354" max="6354" width="13.44140625" style="7" customWidth="1"/>
    <col min="6355" max="6358" width="8.33203125" style="7" customWidth="1"/>
    <col min="6359" max="6360" width="11" style="7" customWidth="1"/>
    <col min="6361" max="6363" width="8.33203125" style="7" customWidth="1"/>
    <col min="6364" max="6364" width="10.5546875" style="7" customWidth="1"/>
    <col min="6365" max="6365" width="8.33203125" style="7" customWidth="1"/>
    <col min="6366" max="6366" width="10.6640625" style="7" customWidth="1"/>
    <col min="6367" max="6367" width="8.33203125" style="7" customWidth="1"/>
    <col min="6368" max="6368" width="11" style="7" customWidth="1"/>
    <col min="6369" max="6369" width="8.33203125" style="7" customWidth="1"/>
    <col min="6370" max="6370" width="11.44140625" style="7" customWidth="1"/>
    <col min="6371" max="6371" width="11" style="7" customWidth="1"/>
    <col min="6372" max="6372" width="8.33203125" style="7" customWidth="1"/>
    <col min="6373" max="6373" width="11.5546875" style="7" customWidth="1"/>
    <col min="6374" max="6374" width="13.33203125" style="7" customWidth="1"/>
    <col min="6375" max="6375" width="11.6640625" style="7" customWidth="1"/>
    <col min="6376" max="6376" width="12.6640625" style="7" customWidth="1"/>
    <col min="6377" max="6377" width="18.6640625" style="7" customWidth="1"/>
    <col min="6378" max="6461" width="8.33203125" style="7"/>
    <col min="6462" max="6462" width="17.33203125" style="7" customWidth="1"/>
    <col min="6463" max="6463" width="11.5546875" style="7" customWidth="1"/>
    <col min="6464" max="6464" width="10.6640625" style="7" customWidth="1"/>
    <col min="6465" max="6465" width="10.44140625" style="7" customWidth="1"/>
    <col min="6466" max="6466" width="13.6640625" style="7" customWidth="1"/>
    <col min="6467" max="6467" width="11.6640625" style="7" customWidth="1"/>
    <col min="6468" max="6468" width="11.33203125" style="7" customWidth="1"/>
    <col min="6469" max="6469" width="9.33203125" style="7" customWidth="1"/>
    <col min="6470" max="6470" width="9.6640625" style="7" customWidth="1"/>
    <col min="6471" max="6471" width="14" style="7" customWidth="1"/>
    <col min="6472" max="6472" width="16" style="7" customWidth="1"/>
    <col min="6473" max="6475" width="14" style="7" customWidth="1"/>
    <col min="6476" max="6476" width="13" style="7" customWidth="1"/>
    <col min="6477" max="6477" width="15" style="7" customWidth="1"/>
    <col min="6478" max="6478" width="14" style="7" customWidth="1"/>
    <col min="6479" max="6479" width="17" style="7" customWidth="1"/>
    <col min="6480" max="6480" width="16" style="7" customWidth="1"/>
    <col min="6481" max="6482" width="18" style="7" customWidth="1"/>
    <col min="6483" max="6483" width="19" style="7" customWidth="1"/>
    <col min="6484" max="6485" width="13" style="7" customWidth="1"/>
    <col min="6486" max="6486" width="16" style="7" customWidth="1"/>
    <col min="6487" max="6487" width="13" style="7" customWidth="1"/>
    <col min="6488" max="6488" width="14" style="7" customWidth="1"/>
    <col min="6489" max="6489" width="16" style="7" customWidth="1"/>
    <col min="6490" max="6490" width="14" style="7" customWidth="1"/>
    <col min="6491" max="6491" width="13" style="7" customWidth="1"/>
    <col min="6492" max="6492" width="18" style="7" customWidth="1"/>
    <col min="6493" max="6494" width="14" style="7" customWidth="1"/>
    <col min="6495" max="6496" width="13" style="7" customWidth="1"/>
    <col min="6497" max="6497" width="16" style="7" customWidth="1"/>
    <col min="6498" max="6499" width="14" style="7" customWidth="1"/>
    <col min="6500" max="6500" width="17" style="7" customWidth="1"/>
    <col min="6501" max="6501" width="14" style="7" customWidth="1"/>
    <col min="6502" max="6502" width="12" style="7" customWidth="1"/>
    <col min="6503" max="6503" width="13.5546875" style="7" customWidth="1"/>
    <col min="6504" max="6504" width="12.6640625" style="7" customWidth="1"/>
    <col min="6505" max="6505" width="11.33203125" style="7" customWidth="1"/>
    <col min="6506" max="6506" width="14" style="7" customWidth="1"/>
    <col min="6507" max="6507" width="13.33203125" style="7" customWidth="1"/>
    <col min="6508" max="6508" width="12.6640625" style="7" customWidth="1"/>
    <col min="6509" max="6509" width="17.33203125" style="7" customWidth="1"/>
    <col min="6510" max="6510" width="17" style="7" customWidth="1"/>
    <col min="6511" max="6511" width="14" style="7" customWidth="1"/>
    <col min="6512" max="6514" width="13" style="7" customWidth="1"/>
    <col min="6515" max="6515" width="15" style="7" customWidth="1"/>
    <col min="6516" max="6516" width="17" style="7" customWidth="1"/>
    <col min="6517" max="6517" width="14" style="7" customWidth="1"/>
    <col min="6518" max="6518" width="13" style="7" customWidth="1"/>
    <col min="6519" max="6519" width="15" style="7" customWidth="1"/>
    <col min="6520" max="6520" width="9.5546875" style="7" customWidth="1"/>
    <col min="6521" max="6521" width="16" style="7" customWidth="1"/>
    <col min="6522" max="6522" width="14.5546875" style="7" customWidth="1"/>
    <col min="6523" max="6523" width="10" style="7" customWidth="1"/>
    <col min="6524" max="6524" width="18" style="7" customWidth="1"/>
    <col min="6525" max="6525" width="9.5546875" style="7" customWidth="1"/>
    <col min="6526" max="6526" width="15" style="7" customWidth="1"/>
    <col min="6527" max="6527" width="11" style="7" customWidth="1"/>
    <col min="6528" max="6528" width="8" style="7" customWidth="1"/>
    <col min="6529" max="6529" width="14" style="7" customWidth="1"/>
    <col min="6530" max="6533" width="13" style="7" customWidth="1"/>
    <col min="6534" max="6534" width="17" style="7" customWidth="1"/>
    <col min="6535" max="6535" width="13" style="7" customWidth="1"/>
    <col min="6536" max="6536" width="18" style="7" customWidth="1"/>
    <col min="6537" max="6537" width="14" style="7" customWidth="1"/>
    <col min="6538" max="6538" width="15" style="7" customWidth="1"/>
    <col min="6539" max="6539" width="14" style="7" customWidth="1"/>
    <col min="6540" max="6540" width="13" style="7" customWidth="1"/>
    <col min="6541" max="6541" width="16" style="7" customWidth="1"/>
    <col min="6542" max="6542" width="20" style="7" customWidth="1"/>
    <col min="6543" max="6543" width="15" style="7" customWidth="1"/>
    <col min="6544" max="6544" width="13" style="7" customWidth="1"/>
    <col min="6545" max="6545" width="21.33203125" style="7" customWidth="1"/>
    <col min="6546" max="6546" width="8.5546875" style="7" customWidth="1"/>
    <col min="6547" max="6547" width="14.33203125" style="7" customWidth="1"/>
    <col min="6548" max="6548" width="13.5546875" style="7" customWidth="1"/>
    <col min="6549" max="6553" width="8.33203125" style="7" customWidth="1"/>
    <col min="6554" max="6554" width="15" style="7" customWidth="1"/>
    <col min="6555" max="6556" width="11.44140625" style="7" customWidth="1"/>
    <col min="6557" max="6558" width="8.33203125" style="7" customWidth="1"/>
    <col min="6559" max="6559" width="15" style="7" customWidth="1"/>
    <col min="6560" max="6560" width="13" style="7" customWidth="1"/>
    <col min="6561" max="6561" width="10.5546875" style="7" customWidth="1"/>
    <col min="6562" max="6563" width="8.33203125" style="7" customWidth="1"/>
    <col min="6564" max="6564" width="11" style="7" customWidth="1"/>
    <col min="6565" max="6565" width="10.44140625" style="7" customWidth="1"/>
    <col min="6566" max="6566" width="11.6640625" style="7" customWidth="1"/>
    <col min="6567" max="6567" width="14.44140625" style="7" customWidth="1"/>
    <col min="6568" max="6568" width="12.44140625" style="7" customWidth="1"/>
    <col min="6569" max="6569" width="17.33203125" style="7" customWidth="1"/>
    <col min="6570" max="6570" width="14" style="7" customWidth="1"/>
    <col min="6571" max="6571" width="10" style="7" customWidth="1"/>
    <col min="6572" max="6573" width="8.33203125" style="7" customWidth="1"/>
    <col min="6574" max="6574" width="14.33203125" style="7" customWidth="1"/>
    <col min="6575" max="6576" width="8.33203125" style="7" customWidth="1"/>
    <col min="6577" max="6577" width="11.6640625" style="7" customWidth="1"/>
    <col min="6578" max="6579" width="8.33203125" style="7" customWidth="1"/>
    <col min="6580" max="6580" width="12.33203125" style="7" customWidth="1"/>
    <col min="6581" max="6581" width="13" style="7" customWidth="1"/>
    <col min="6582" max="6582" width="11.33203125" style="7" customWidth="1"/>
    <col min="6583" max="6584" width="8.33203125" style="7" customWidth="1"/>
    <col min="6585" max="6585" width="10.33203125" style="7" customWidth="1"/>
    <col min="6586" max="6587" width="12" style="7" customWidth="1"/>
    <col min="6588" max="6588" width="12.5546875" style="7" customWidth="1"/>
    <col min="6589" max="6589" width="12" style="7" customWidth="1"/>
    <col min="6590" max="6590" width="9.33203125" style="7" customWidth="1"/>
    <col min="6591" max="6591" width="11.5546875" style="7" customWidth="1"/>
    <col min="6592" max="6593" width="8.33203125" style="7" customWidth="1"/>
    <col min="6594" max="6594" width="10.33203125" style="7" customWidth="1"/>
    <col min="6595" max="6596" width="11.33203125" style="7" customWidth="1"/>
    <col min="6597" max="6597" width="16.6640625" style="7" customWidth="1"/>
    <col min="6598" max="6598" width="12.33203125" style="7" customWidth="1"/>
    <col min="6599" max="6603" width="8.33203125" style="7" customWidth="1"/>
    <col min="6604" max="6604" width="11.5546875" style="7" customWidth="1"/>
    <col min="6605" max="6608" width="8.33203125" style="7" customWidth="1"/>
    <col min="6609" max="6609" width="17" style="7" customWidth="1"/>
    <col min="6610" max="6610" width="13.44140625" style="7" customWidth="1"/>
    <col min="6611" max="6614" width="8.33203125" style="7" customWidth="1"/>
    <col min="6615" max="6616" width="11" style="7" customWidth="1"/>
    <col min="6617" max="6619" width="8.33203125" style="7" customWidth="1"/>
    <col min="6620" max="6620" width="10.5546875" style="7" customWidth="1"/>
    <col min="6621" max="6621" width="8.33203125" style="7" customWidth="1"/>
    <col min="6622" max="6622" width="10.6640625" style="7" customWidth="1"/>
    <col min="6623" max="6623" width="8.33203125" style="7" customWidth="1"/>
    <col min="6624" max="6624" width="11" style="7" customWidth="1"/>
    <col min="6625" max="6625" width="8.33203125" style="7" customWidth="1"/>
    <col min="6626" max="6626" width="11.44140625" style="7" customWidth="1"/>
    <col min="6627" max="6627" width="11" style="7" customWidth="1"/>
    <col min="6628" max="6628" width="8.33203125" style="7" customWidth="1"/>
    <col min="6629" max="6629" width="11.5546875" style="7" customWidth="1"/>
    <col min="6630" max="6630" width="13.33203125" style="7" customWidth="1"/>
    <col min="6631" max="6631" width="11.6640625" style="7" customWidth="1"/>
    <col min="6632" max="6632" width="12.6640625" style="7" customWidth="1"/>
    <col min="6633" max="6633" width="18.6640625" style="7" customWidth="1"/>
    <col min="6634" max="6717" width="8.33203125" style="7"/>
    <col min="6718" max="6718" width="17.33203125" style="7" customWidth="1"/>
    <col min="6719" max="6719" width="11.5546875" style="7" customWidth="1"/>
    <col min="6720" max="6720" width="10.6640625" style="7" customWidth="1"/>
    <col min="6721" max="6721" width="10.44140625" style="7" customWidth="1"/>
    <col min="6722" max="6722" width="13.6640625" style="7" customWidth="1"/>
    <col min="6723" max="6723" width="11.6640625" style="7" customWidth="1"/>
    <col min="6724" max="6724" width="11.33203125" style="7" customWidth="1"/>
    <col min="6725" max="6725" width="9.33203125" style="7" customWidth="1"/>
    <col min="6726" max="6726" width="9.6640625" style="7" customWidth="1"/>
    <col min="6727" max="6727" width="14" style="7" customWidth="1"/>
    <col min="6728" max="6728" width="16" style="7" customWidth="1"/>
    <col min="6729" max="6731" width="14" style="7" customWidth="1"/>
    <col min="6732" max="6732" width="13" style="7" customWidth="1"/>
    <col min="6733" max="6733" width="15" style="7" customWidth="1"/>
    <col min="6734" max="6734" width="14" style="7" customWidth="1"/>
    <col min="6735" max="6735" width="17" style="7" customWidth="1"/>
    <col min="6736" max="6736" width="16" style="7" customWidth="1"/>
    <col min="6737" max="6738" width="18" style="7" customWidth="1"/>
    <col min="6739" max="6739" width="19" style="7" customWidth="1"/>
    <col min="6740" max="6741" width="13" style="7" customWidth="1"/>
    <col min="6742" max="6742" width="16" style="7" customWidth="1"/>
    <col min="6743" max="6743" width="13" style="7" customWidth="1"/>
    <col min="6744" max="6744" width="14" style="7" customWidth="1"/>
    <col min="6745" max="6745" width="16" style="7" customWidth="1"/>
    <col min="6746" max="6746" width="14" style="7" customWidth="1"/>
    <col min="6747" max="6747" width="13" style="7" customWidth="1"/>
    <col min="6748" max="6748" width="18" style="7" customWidth="1"/>
    <col min="6749" max="6750" width="14" style="7" customWidth="1"/>
    <col min="6751" max="6752" width="13" style="7" customWidth="1"/>
    <col min="6753" max="6753" width="16" style="7" customWidth="1"/>
    <col min="6754" max="6755" width="14" style="7" customWidth="1"/>
    <col min="6756" max="6756" width="17" style="7" customWidth="1"/>
    <col min="6757" max="6757" width="14" style="7" customWidth="1"/>
    <col min="6758" max="6758" width="12" style="7" customWidth="1"/>
    <col min="6759" max="6759" width="13.5546875" style="7" customWidth="1"/>
    <col min="6760" max="6760" width="12.6640625" style="7" customWidth="1"/>
    <col min="6761" max="6761" width="11.33203125" style="7" customWidth="1"/>
    <col min="6762" max="6762" width="14" style="7" customWidth="1"/>
    <col min="6763" max="6763" width="13.33203125" style="7" customWidth="1"/>
    <col min="6764" max="6764" width="12.6640625" style="7" customWidth="1"/>
    <col min="6765" max="6765" width="17.33203125" style="7" customWidth="1"/>
    <col min="6766" max="6766" width="17" style="7" customWidth="1"/>
    <col min="6767" max="6767" width="14" style="7" customWidth="1"/>
    <col min="6768" max="6770" width="13" style="7" customWidth="1"/>
    <col min="6771" max="6771" width="15" style="7" customWidth="1"/>
    <col min="6772" max="6772" width="17" style="7" customWidth="1"/>
    <col min="6773" max="6773" width="14" style="7" customWidth="1"/>
    <col min="6774" max="6774" width="13" style="7" customWidth="1"/>
    <col min="6775" max="6775" width="15" style="7" customWidth="1"/>
    <col min="6776" max="6776" width="9.5546875" style="7" customWidth="1"/>
    <col min="6777" max="6777" width="16" style="7" customWidth="1"/>
    <col min="6778" max="6778" width="14.5546875" style="7" customWidth="1"/>
    <col min="6779" max="6779" width="10" style="7" customWidth="1"/>
    <col min="6780" max="6780" width="18" style="7" customWidth="1"/>
    <col min="6781" max="6781" width="9.5546875" style="7" customWidth="1"/>
    <col min="6782" max="6782" width="15" style="7" customWidth="1"/>
    <col min="6783" max="6783" width="11" style="7" customWidth="1"/>
    <col min="6784" max="6784" width="8" style="7" customWidth="1"/>
    <col min="6785" max="6785" width="14" style="7" customWidth="1"/>
    <col min="6786" max="6789" width="13" style="7" customWidth="1"/>
    <col min="6790" max="6790" width="17" style="7" customWidth="1"/>
    <col min="6791" max="6791" width="13" style="7" customWidth="1"/>
    <col min="6792" max="6792" width="18" style="7" customWidth="1"/>
    <col min="6793" max="6793" width="14" style="7" customWidth="1"/>
    <col min="6794" max="6794" width="15" style="7" customWidth="1"/>
    <col min="6795" max="6795" width="14" style="7" customWidth="1"/>
    <col min="6796" max="6796" width="13" style="7" customWidth="1"/>
    <col min="6797" max="6797" width="16" style="7" customWidth="1"/>
    <col min="6798" max="6798" width="20" style="7" customWidth="1"/>
    <col min="6799" max="6799" width="15" style="7" customWidth="1"/>
    <col min="6800" max="6800" width="13" style="7" customWidth="1"/>
    <col min="6801" max="6801" width="21.33203125" style="7" customWidth="1"/>
    <col min="6802" max="6802" width="8.5546875" style="7" customWidth="1"/>
    <col min="6803" max="6803" width="14.33203125" style="7" customWidth="1"/>
    <col min="6804" max="6804" width="13.5546875" style="7" customWidth="1"/>
    <col min="6805" max="6809" width="8.33203125" style="7" customWidth="1"/>
    <col min="6810" max="6810" width="15" style="7" customWidth="1"/>
    <col min="6811" max="6812" width="11.44140625" style="7" customWidth="1"/>
    <col min="6813" max="6814" width="8.33203125" style="7" customWidth="1"/>
    <col min="6815" max="6815" width="15" style="7" customWidth="1"/>
    <col min="6816" max="6816" width="13" style="7" customWidth="1"/>
    <col min="6817" max="6817" width="10.5546875" style="7" customWidth="1"/>
    <col min="6818" max="6819" width="8.33203125" style="7" customWidth="1"/>
    <col min="6820" max="6820" width="11" style="7" customWidth="1"/>
    <col min="6821" max="6821" width="10.44140625" style="7" customWidth="1"/>
    <col min="6822" max="6822" width="11.6640625" style="7" customWidth="1"/>
    <col min="6823" max="6823" width="14.44140625" style="7" customWidth="1"/>
    <col min="6824" max="6824" width="12.44140625" style="7" customWidth="1"/>
    <col min="6825" max="6825" width="17.33203125" style="7" customWidth="1"/>
    <col min="6826" max="6826" width="14" style="7" customWidth="1"/>
    <col min="6827" max="6827" width="10" style="7" customWidth="1"/>
    <col min="6828" max="6829" width="8.33203125" style="7" customWidth="1"/>
    <col min="6830" max="6830" width="14.33203125" style="7" customWidth="1"/>
    <col min="6831" max="6832" width="8.33203125" style="7" customWidth="1"/>
    <col min="6833" max="6833" width="11.6640625" style="7" customWidth="1"/>
    <col min="6834" max="6835" width="8.33203125" style="7" customWidth="1"/>
    <col min="6836" max="6836" width="12.33203125" style="7" customWidth="1"/>
    <col min="6837" max="6837" width="13" style="7" customWidth="1"/>
    <col min="6838" max="6838" width="11.33203125" style="7" customWidth="1"/>
    <col min="6839" max="6840" width="8.33203125" style="7" customWidth="1"/>
    <col min="6841" max="6841" width="10.33203125" style="7" customWidth="1"/>
    <col min="6842" max="6843" width="12" style="7" customWidth="1"/>
    <col min="6844" max="6844" width="12.5546875" style="7" customWidth="1"/>
    <col min="6845" max="6845" width="12" style="7" customWidth="1"/>
    <col min="6846" max="6846" width="9.33203125" style="7" customWidth="1"/>
    <col min="6847" max="6847" width="11.5546875" style="7" customWidth="1"/>
    <col min="6848" max="6849" width="8.33203125" style="7" customWidth="1"/>
    <col min="6850" max="6850" width="10.33203125" style="7" customWidth="1"/>
    <col min="6851" max="6852" width="11.33203125" style="7" customWidth="1"/>
    <col min="6853" max="6853" width="16.6640625" style="7" customWidth="1"/>
    <col min="6854" max="6854" width="12.33203125" style="7" customWidth="1"/>
    <col min="6855" max="6859" width="8.33203125" style="7" customWidth="1"/>
    <col min="6860" max="6860" width="11.5546875" style="7" customWidth="1"/>
    <col min="6861" max="6864" width="8.33203125" style="7" customWidth="1"/>
    <col min="6865" max="6865" width="17" style="7" customWidth="1"/>
    <col min="6866" max="6866" width="13.44140625" style="7" customWidth="1"/>
    <col min="6867" max="6870" width="8.33203125" style="7" customWidth="1"/>
    <col min="6871" max="6872" width="11" style="7" customWidth="1"/>
    <col min="6873" max="6875" width="8.33203125" style="7" customWidth="1"/>
    <col min="6876" max="6876" width="10.5546875" style="7" customWidth="1"/>
    <col min="6877" max="6877" width="8.33203125" style="7" customWidth="1"/>
    <col min="6878" max="6878" width="10.6640625" style="7" customWidth="1"/>
    <col min="6879" max="6879" width="8.33203125" style="7" customWidth="1"/>
    <col min="6880" max="6880" width="11" style="7" customWidth="1"/>
    <col min="6881" max="6881" width="8.33203125" style="7" customWidth="1"/>
    <col min="6882" max="6882" width="11.44140625" style="7" customWidth="1"/>
    <col min="6883" max="6883" width="11" style="7" customWidth="1"/>
    <col min="6884" max="6884" width="8.33203125" style="7" customWidth="1"/>
    <col min="6885" max="6885" width="11.5546875" style="7" customWidth="1"/>
    <col min="6886" max="6886" width="13.33203125" style="7" customWidth="1"/>
    <col min="6887" max="6887" width="11.6640625" style="7" customWidth="1"/>
    <col min="6888" max="6888" width="12.6640625" style="7" customWidth="1"/>
    <col min="6889" max="6889" width="18.6640625" style="7" customWidth="1"/>
    <col min="6890" max="6973" width="8.33203125" style="7"/>
    <col min="6974" max="6974" width="17.33203125" style="7" customWidth="1"/>
    <col min="6975" max="6975" width="11.5546875" style="7" customWidth="1"/>
    <col min="6976" max="6976" width="10.6640625" style="7" customWidth="1"/>
    <col min="6977" max="6977" width="10.44140625" style="7" customWidth="1"/>
    <col min="6978" max="6978" width="13.6640625" style="7" customWidth="1"/>
    <col min="6979" max="6979" width="11.6640625" style="7" customWidth="1"/>
    <col min="6980" max="6980" width="11.33203125" style="7" customWidth="1"/>
    <col min="6981" max="6981" width="9.33203125" style="7" customWidth="1"/>
    <col min="6982" max="6982" width="9.6640625" style="7" customWidth="1"/>
    <col min="6983" max="6983" width="14" style="7" customWidth="1"/>
    <col min="6984" max="6984" width="16" style="7" customWidth="1"/>
    <col min="6985" max="6987" width="14" style="7" customWidth="1"/>
    <col min="6988" max="6988" width="13" style="7" customWidth="1"/>
    <col min="6989" max="6989" width="15" style="7" customWidth="1"/>
    <col min="6990" max="6990" width="14" style="7" customWidth="1"/>
    <col min="6991" max="6991" width="17" style="7" customWidth="1"/>
    <col min="6992" max="6992" width="16" style="7" customWidth="1"/>
    <col min="6993" max="6994" width="18" style="7" customWidth="1"/>
    <col min="6995" max="6995" width="19" style="7" customWidth="1"/>
    <col min="6996" max="6997" width="13" style="7" customWidth="1"/>
    <col min="6998" max="6998" width="16" style="7" customWidth="1"/>
    <col min="6999" max="6999" width="13" style="7" customWidth="1"/>
    <col min="7000" max="7000" width="14" style="7" customWidth="1"/>
    <col min="7001" max="7001" width="16" style="7" customWidth="1"/>
    <col min="7002" max="7002" width="14" style="7" customWidth="1"/>
    <col min="7003" max="7003" width="13" style="7" customWidth="1"/>
    <col min="7004" max="7004" width="18" style="7" customWidth="1"/>
    <col min="7005" max="7006" width="14" style="7" customWidth="1"/>
    <col min="7007" max="7008" width="13" style="7" customWidth="1"/>
    <col min="7009" max="7009" width="16" style="7" customWidth="1"/>
    <col min="7010" max="7011" width="14" style="7" customWidth="1"/>
    <col min="7012" max="7012" width="17" style="7" customWidth="1"/>
    <col min="7013" max="7013" width="14" style="7" customWidth="1"/>
    <col min="7014" max="7014" width="12" style="7" customWidth="1"/>
    <col min="7015" max="7015" width="13.5546875" style="7" customWidth="1"/>
    <col min="7016" max="7016" width="12.6640625" style="7" customWidth="1"/>
    <col min="7017" max="7017" width="11.33203125" style="7" customWidth="1"/>
    <col min="7018" max="7018" width="14" style="7" customWidth="1"/>
    <col min="7019" max="7019" width="13.33203125" style="7" customWidth="1"/>
    <col min="7020" max="7020" width="12.6640625" style="7" customWidth="1"/>
    <col min="7021" max="7021" width="17.33203125" style="7" customWidth="1"/>
    <col min="7022" max="7022" width="17" style="7" customWidth="1"/>
    <col min="7023" max="7023" width="14" style="7" customWidth="1"/>
    <col min="7024" max="7026" width="13" style="7" customWidth="1"/>
    <col min="7027" max="7027" width="15" style="7" customWidth="1"/>
    <col min="7028" max="7028" width="17" style="7" customWidth="1"/>
    <col min="7029" max="7029" width="14" style="7" customWidth="1"/>
    <col min="7030" max="7030" width="13" style="7" customWidth="1"/>
    <col min="7031" max="7031" width="15" style="7" customWidth="1"/>
    <col min="7032" max="7032" width="9.5546875" style="7" customWidth="1"/>
    <col min="7033" max="7033" width="16" style="7" customWidth="1"/>
    <col min="7034" max="7034" width="14.5546875" style="7" customWidth="1"/>
    <col min="7035" max="7035" width="10" style="7" customWidth="1"/>
    <col min="7036" max="7036" width="18" style="7" customWidth="1"/>
    <col min="7037" max="7037" width="9.5546875" style="7" customWidth="1"/>
    <col min="7038" max="7038" width="15" style="7" customWidth="1"/>
    <col min="7039" max="7039" width="11" style="7" customWidth="1"/>
    <col min="7040" max="7040" width="8" style="7" customWidth="1"/>
    <col min="7041" max="7041" width="14" style="7" customWidth="1"/>
    <col min="7042" max="7045" width="13" style="7" customWidth="1"/>
    <col min="7046" max="7046" width="17" style="7" customWidth="1"/>
    <col min="7047" max="7047" width="13" style="7" customWidth="1"/>
    <col min="7048" max="7048" width="18" style="7" customWidth="1"/>
    <col min="7049" max="7049" width="14" style="7" customWidth="1"/>
    <col min="7050" max="7050" width="15" style="7" customWidth="1"/>
    <col min="7051" max="7051" width="14" style="7" customWidth="1"/>
    <col min="7052" max="7052" width="13" style="7" customWidth="1"/>
    <col min="7053" max="7053" width="16" style="7" customWidth="1"/>
    <col min="7054" max="7054" width="20" style="7" customWidth="1"/>
    <col min="7055" max="7055" width="15" style="7" customWidth="1"/>
    <col min="7056" max="7056" width="13" style="7" customWidth="1"/>
    <col min="7057" max="7057" width="21.33203125" style="7" customWidth="1"/>
    <col min="7058" max="7058" width="8.5546875" style="7" customWidth="1"/>
    <col min="7059" max="7059" width="14.33203125" style="7" customWidth="1"/>
    <col min="7060" max="7060" width="13.5546875" style="7" customWidth="1"/>
    <col min="7061" max="7065" width="8.33203125" style="7" customWidth="1"/>
    <col min="7066" max="7066" width="15" style="7" customWidth="1"/>
    <col min="7067" max="7068" width="11.44140625" style="7" customWidth="1"/>
    <col min="7069" max="7070" width="8.33203125" style="7" customWidth="1"/>
    <col min="7071" max="7071" width="15" style="7" customWidth="1"/>
    <col min="7072" max="7072" width="13" style="7" customWidth="1"/>
    <col min="7073" max="7073" width="10.5546875" style="7" customWidth="1"/>
    <col min="7074" max="7075" width="8.33203125" style="7" customWidth="1"/>
    <col min="7076" max="7076" width="11" style="7" customWidth="1"/>
    <col min="7077" max="7077" width="10.44140625" style="7" customWidth="1"/>
    <col min="7078" max="7078" width="11.6640625" style="7" customWidth="1"/>
    <col min="7079" max="7079" width="14.44140625" style="7" customWidth="1"/>
    <col min="7080" max="7080" width="12.44140625" style="7" customWidth="1"/>
    <col min="7081" max="7081" width="17.33203125" style="7" customWidth="1"/>
    <col min="7082" max="7082" width="14" style="7" customWidth="1"/>
    <col min="7083" max="7083" width="10" style="7" customWidth="1"/>
    <col min="7084" max="7085" width="8.33203125" style="7" customWidth="1"/>
    <col min="7086" max="7086" width="14.33203125" style="7" customWidth="1"/>
    <col min="7087" max="7088" width="8.33203125" style="7" customWidth="1"/>
    <col min="7089" max="7089" width="11.6640625" style="7" customWidth="1"/>
    <col min="7090" max="7091" width="8.33203125" style="7" customWidth="1"/>
    <col min="7092" max="7092" width="12.33203125" style="7" customWidth="1"/>
    <col min="7093" max="7093" width="13" style="7" customWidth="1"/>
    <col min="7094" max="7094" width="11.33203125" style="7" customWidth="1"/>
    <col min="7095" max="7096" width="8.33203125" style="7" customWidth="1"/>
    <col min="7097" max="7097" width="10.33203125" style="7" customWidth="1"/>
    <col min="7098" max="7099" width="12" style="7" customWidth="1"/>
    <col min="7100" max="7100" width="12.5546875" style="7" customWidth="1"/>
    <col min="7101" max="7101" width="12" style="7" customWidth="1"/>
    <col min="7102" max="7102" width="9.33203125" style="7" customWidth="1"/>
    <col min="7103" max="7103" width="11.5546875" style="7" customWidth="1"/>
    <col min="7104" max="7105" width="8.33203125" style="7" customWidth="1"/>
    <col min="7106" max="7106" width="10.33203125" style="7" customWidth="1"/>
    <col min="7107" max="7108" width="11.33203125" style="7" customWidth="1"/>
    <col min="7109" max="7109" width="16.6640625" style="7" customWidth="1"/>
    <col min="7110" max="7110" width="12.33203125" style="7" customWidth="1"/>
    <col min="7111" max="7115" width="8.33203125" style="7" customWidth="1"/>
    <col min="7116" max="7116" width="11.5546875" style="7" customWidth="1"/>
    <col min="7117" max="7120" width="8.33203125" style="7" customWidth="1"/>
    <col min="7121" max="7121" width="17" style="7" customWidth="1"/>
    <col min="7122" max="7122" width="13.44140625" style="7" customWidth="1"/>
    <col min="7123" max="7126" width="8.33203125" style="7" customWidth="1"/>
    <col min="7127" max="7128" width="11" style="7" customWidth="1"/>
    <col min="7129" max="7131" width="8.33203125" style="7" customWidth="1"/>
    <col min="7132" max="7132" width="10.5546875" style="7" customWidth="1"/>
    <col min="7133" max="7133" width="8.33203125" style="7" customWidth="1"/>
    <col min="7134" max="7134" width="10.6640625" style="7" customWidth="1"/>
    <col min="7135" max="7135" width="8.33203125" style="7" customWidth="1"/>
    <col min="7136" max="7136" width="11" style="7" customWidth="1"/>
    <col min="7137" max="7137" width="8.33203125" style="7" customWidth="1"/>
    <col min="7138" max="7138" width="11.44140625" style="7" customWidth="1"/>
    <col min="7139" max="7139" width="11" style="7" customWidth="1"/>
    <col min="7140" max="7140" width="8.33203125" style="7" customWidth="1"/>
    <col min="7141" max="7141" width="11.5546875" style="7" customWidth="1"/>
    <col min="7142" max="7142" width="13.33203125" style="7" customWidth="1"/>
    <col min="7143" max="7143" width="11.6640625" style="7" customWidth="1"/>
    <col min="7144" max="7144" width="12.6640625" style="7" customWidth="1"/>
    <col min="7145" max="7145" width="18.6640625" style="7" customWidth="1"/>
    <col min="7146" max="7229" width="8.33203125" style="7"/>
    <col min="7230" max="7230" width="17.33203125" style="7" customWidth="1"/>
    <col min="7231" max="7231" width="11.5546875" style="7" customWidth="1"/>
    <col min="7232" max="7232" width="10.6640625" style="7" customWidth="1"/>
    <col min="7233" max="7233" width="10.44140625" style="7" customWidth="1"/>
    <col min="7234" max="7234" width="13.6640625" style="7" customWidth="1"/>
    <col min="7235" max="7235" width="11.6640625" style="7" customWidth="1"/>
    <col min="7236" max="7236" width="11.33203125" style="7" customWidth="1"/>
    <col min="7237" max="7237" width="9.33203125" style="7" customWidth="1"/>
    <col min="7238" max="7238" width="9.6640625" style="7" customWidth="1"/>
    <col min="7239" max="7239" width="14" style="7" customWidth="1"/>
    <col min="7240" max="7240" width="16" style="7" customWidth="1"/>
    <col min="7241" max="7243" width="14" style="7" customWidth="1"/>
    <col min="7244" max="7244" width="13" style="7" customWidth="1"/>
    <col min="7245" max="7245" width="15" style="7" customWidth="1"/>
    <col min="7246" max="7246" width="14" style="7" customWidth="1"/>
    <col min="7247" max="7247" width="17" style="7" customWidth="1"/>
    <col min="7248" max="7248" width="16" style="7" customWidth="1"/>
    <col min="7249" max="7250" width="18" style="7" customWidth="1"/>
    <col min="7251" max="7251" width="19" style="7" customWidth="1"/>
    <col min="7252" max="7253" width="13" style="7" customWidth="1"/>
    <col min="7254" max="7254" width="16" style="7" customWidth="1"/>
    <col min="7255" max="7255" width="13" style="7" customWidth="1"/>
    <col min="7256" max="7256" width="14" style="7" customWidth="1"/>
    <col min="7257" max="7257" width="16" style="7" customWidth="1"/>
    <col min="7258" max="7258" width="14" style="7" customWidth="1"/>
    <col min="7259" max="7259" width="13" style="7" customWidth="1"/>
    <col min="7260" max="7260" width="18" style="7" customWidth="1"/>
    <col min="7261" max="7262" width="14" style="7" customWidth="1"/>
    <col min="7263" max="7264" width="13" style="7" customWidth="1"/>
    <col min="7265" max="7265" width="16" style="7" customWidth="1"/>
    <col min="7266" max="7267" width="14" style="7" customWidth="1"/>
    <col min="7268" max="7268" width="17" style="7" customWidth="1"/>
    <col min="7269" max="7269" width="14" style="7" customWidth="1"/>
    <col min="7270" max="7270" width="12" style="7" customWidth="1"/>
    <col min="7271" max="7271" width="13.5546875" style="7" customWidth="1"/>
    <col min="7272" max="7272" width="12.6640625" style="7" customWidth="1"/>
    <col min="7273" max="7273" width="11.33203125" style="7" customWidth="1"/>
    <col min="7274" max="7274" width="14" style="7" customWidth="1"/>
    <col min="7275" max="7275" width="13.33203125" style="7" customWidth="1"/>
    <col min="7276" max="7276" width="12.6640625" style="7" customWidth="1"/>
    <col min="7277" max="7277" width="17.33203125" style="7" customWidth="1"/>
    <col min="7278" max="7278" width="17" style="7" customWidth="1"/>
    <col min="7279" max="7279" width="14" style="7" customWidth="1"/>
    <col min="7280" max="7282" width="13" style="7" customWidth="1"/>
    <col min="7283" max="7283" width="15" style="7" customWidth="1"/>
    <col min="7284" max="7284" width="17" style="7" customWidth="1"/>
    <col min="7285" max="7285" width="14" style="7" customWidth="1"/>
    <col min="7286" max="7286" width="13" style="7" customWidth="1"/>
    <col min="7287" max="7287" width="15" style="7" customWidth="1"/>
    <col min="7288" max="7288" width="9.5546875" style="7" customWidth="1"/>
    <col min="7289" max="7289" width="16" style="7" customWidth="1"/>
    <col min="7290" max="7290" width="14.5546875" style="7" customWidth="1"/>
    <col min="7291" max="7291" width="10" style="7" customWidth="1"/>
    <col min="7292" max="7292" width="18" style="7" customWidth="1"/>
    <col min="7293" max="7293" width="9.5546875" style="7" customWidth="1"/>
    <col min="7294" max="7294" width="15" style="7" customWidth="1"/>
    <col min="7295" max="7295" width="11" style="7" customWidth="1"/>
    <col min="7296" max="7296" width="8" style="7" customWidth="1"/>
    <col min="7297" max="7297" width="14" style="7" customWidth="1"/>
    <col min="7298" max="7301" width="13" style="7" customWidth="1"/>
    <col min="7302" max="7302" width="17" style="7" customWidth="1"/>
    <col min="7303" max="7303" width="13" style="7" customWidth="1"/>
    <col min="7304" max="7304" width="18" style="7" customWidth="1"/>
    <col min="7305" max="7305" width="14" style="7" customWidth="1"/>
    <col min="7306" max="7306" width="15" style="7" customWidth="1"/>
    <col min="7307" max="7307" width="14" style="7" customWidth="1"/>
    <col min="7308" max="7308" width="13" style="7" customWidth="1"/>
    <col min="7309" max="7309" width="16" style="7" customWidth="1"/>
    <col min="7310" max="7310" width="20" style="7" customWidth="1"/>
    <col min="7311" max="7311" width="15" style="7" customWidth="1"/>
    <col min="7312" max="7312" width="13" style="7" customWidth="1"/>
    <col min="7313" max="7313" width="21.33203125" style="7" customWidth="1"/>
    <col min="7314" max="7314" width="8.5546875" style="7" customWidth="1"/>
    <col min="7315" max="7315" width="14.33203125" style="7" customWidth="1"/>
    <col min="7316" max="7316" width="13.5546875" style="7" customWidth="1"/>
    <col min="7317" max="7321" width="8.33203125" style="7" customWidth="1"/>
    <col min="7322" max="7322" width="15" style="7" customWidth="1"/>
    <col min="7323" max="7324" width="11.44140625" style="7" customWidth="1"/>
    <col min="7325" max="7326" width="8.33203125" style="7" customWidth="1"/>
    <col min="7327" max="7327" width="15" style="7" customWidth="1"/>
    <col min="7328" max="7328" width="13" style="7" customWidth="1"/>
    <col min="7329" max="7329" width="10.5546875" style="7" customWidth="1"/>
    <col min="7330" max="7331" width="8.33203125" style="7" customWidth="1"/>
    <col min="7332" max="7332" width="11" style="7" customWidth="1"/>
    <col min="7333" max="7333" width="10.44140625" style="7" customWidth="1"/>
    <col min="7334" max="7334" width="11.6640625" style="7" customWidth="1"/>
    <col min="7335" max="7335" width="14.44140625" style="7" customWidth="1"/>
    <col min="7336" max="7336" width="12.44140625" style="7" customWidth="1"/>
    <col min="7337" max="7337" width="17.33203125" style="7" customWidth="1"/>
    <col min="7338" max="7338" width="14" style="7" customWidth="1"/>
    <col min="7339" max="7339" width="10" style="7" customWidth="1"/>
    <col min="7340" max="7341" width="8.33203125" style="7" customWidth="1"/>
    <col min="7342" max="7342" width="14.33203125" style="7" customWidth="1"/>
    <col min="7343" max="7344" width="8.33203125" style="7" customWidth="1"/>
    <col min="7345" max="7345" width="11.6640625" style="7" customWidth="1"/>
    <col min="7346" max="7347" width="8.33203125" style="7" customWidth="1"/>
    <col min="7348" max="7348" width="12.33203125" style="7" customWidth="1"/>
    <col min="7349" max="7349" width="13" style="7" customWidth="1"/>
    <col min="7350" max="7350" width="11.33203125" style="7" customWidth="1"/>
    <col min="7351" max="7352" width="8.33203125" style="7" customWidth="1"/>
    <col min="7353" max="7353" width="10.33203125" style="7" customWidth="1"/>
    <col min="7354" max="7355" width="12" style="7" customWidth="1"/>
    <col min="7356" max="7356" width="12.5546875" style="7" customWidth="1"/>
    <col min="7357" max="7357" width="12" style="7" customWidth="1"/>
    <col min="7358" max="7358" width="9.33203125" style="7" customWidth="1"/>
    <col min="7359" max="7359" width="11.5546875" style="7" customWidth="1"/>
    <col min="7360" max="7361" width="8.33203125" style="7" customWidth="1"/>
    <col min="7362" max="7362" width="10.33203125" style="7" customWidth="1"/>
    <col min="7363" max="7364" width="11.33203125" style="7" customWidth="1"/>
    <col min="7365" max="7365" width="16.6640625" style="7" customWidth="1"/>
    <col min="7366" max="7366" width="12.33203125" style="7" customWidth="1"/>
    <col min="7367" max="7371" width="8.33203125" style="7" customWidth="1"/>
    <col min="7372" max="7372" width="11.5546875" style="7" customWidth="1"/>
    <col min="7373" max="7376" width="8.33203125" style="7" customWidth="1"/>
    <col min="7377" max="7377" width="17" style="7" customWidth="1"/>
    <col min="7378" max="7378" width="13.44140625" style="7" customWidth="1"/>
    <col min="7379" max="7382" width="8.33203125" style="7" customWidth="1"/>
    <col min="7383" max="7384" width="11" style="7" customWidth="1"/>
    <col min="7385" max="7387" width="8.33203125" style="7" customWidth="1"/>
    <col min="7388" max="7388" width="10.5546875" style="7" customWidth="1"/>
    <col min="7389" max="7389" width="8.33203125" style="7" customWidth="1"/>
    <col min="7390" max="7390" width="10.6640625" style="7" customWidth="1"/>
    <col min="7391" max="7391" width="8.33203125" style="7" customWidth="1"/>
    <col min="7392" max="7392" width="11" style="7" customWidth="1"/>
    <col min="7393" max="7393" width="8.33203125" style="7" customWidth="1"/>
    <col min="7394" max="7394" width="11.44140625" style="7" customWidth="1"/>
    <col min="7395" max="7395" width="11" style="7" customWidth="1"/>
    <col min="7396" max="7396" width="8.33203125" style="7" customWidth="1"/>
    <col min="7397" max="7397" width="11.5546875" style="7" customWidth="1"/>
    <col min="7398" max="7398" width="13.33203125" style="7" customWidth="1"/>
    <col min="7399" max="7399" width="11.6640625" style="7" customWidth="1"/>
    <col min="7400" max="7400" width="12.6640625" style="7" customWidth="1"/>
    <col min="7401" max="7401" width="18.6640625" style="7" customWidth="1"/>
    <col min="7402" max="7485" width="8.33203125" style="7"/>
    <col min="7486" max="7486" width="17.33203125" style="7" customWidth="1"/>
    <col min="7487" max="7487" width="11.5546875" style="7" customWidth="1"/>
    <col min="7488" max="7488" width="10.6640625" style="7" customWidth="1"/>
    <col min="7489" max="7489" width="10.44140625" style="7" customWidth="1"/>
    <col min="7490" max="7490" width="13.6640625" style="7" customWidth="1"/>
    <col min="7491" max="7491" width="11.6640625" style="7" customWidth="1"/>
    <col min="7492" max="7492" width="11.33203125" style="7" customWidth="1"/>
    <col min="7493" max="7493" width="9.33203125" style="7" customWidth="1"/>
    <col min="7494" max="7494" width="9.6640625" style="7" customWidth="1"/>
    <col min="7495" max="7495" width="14" style="7" customWidth="1"/>
    <col min="7496" max="7496" width="16" style="7" customWidth="1"/>
    <col min="7497" max="7499" width="14" style="7" customWidth="1"/>
    <col min="7500" max="7500" width="13" style="7" customWidth="1"/>
    <col min="7501" max="7501" width="15" style="7" customWidth="1"/>
    <col min="7502" max="7502" width="14" style="7" customWidth="1"/>
    <col min="7503" max="7503" width="17" style="7" customWidth="1"/>
    <col min="7504" max="7504" width="16" style="7" customWidth="1"/>
    <col min="7505" max="7506" width="18" style="7" customWidth="1"/>
    <col min="7507" max="7507" width="19" style="7" customWidth="1"/>
    <col min="7508" max="7509" width="13" style="7" customWidth="1"/>
    <col min="7510" max="7510" width="16" style="7" customWidth="1"/>
    <col min="7511" max="7511" width="13" style="7" customWidth="1"/>
    <col min="7512" max="7512" width="14" style="7" customWidth="1"/>
    <col min="7513" max="7513" width="16" style="7" customWidth="1"/>
    <col min="7514" max="7514" width="14" style="7" customWidth="1"/>
    <col min="7515" max="7515" width="13" style="7" customWidth="1"/>
    <col min="7516" max="7516" width="18" style="7" customWidth="1"/>
    <col min="7517" max="7518" width="14" style="7" customWidth="1"/>
    <col min="7519" max="7520" width="13" style="7" customWidth="1"/>
    <col min="7521" max="7521" width="16" style="7" customWidth="1"/>
    <col min="7522" max="7523" width="14" style="7" customWidth="1"/>
    <col min="7524" max="7524" width="17" style="7" customWidth="1"/>
    <col min="7525" max="7525" width="14" style="7" customWidth="1"/>
    <col min="7526" max="7526" width="12" style="7" customWidth="1"/>
    <col min="7527" max="7527" width="13.5546875" style="7" customWidth="1"/>
    <col min="7528" max="7528" width="12.6640625" style="7" customWidth="1"/>
    <col min="7529" max="7529" width="11.33203125" style="7" customWidth="1"/>
    <col min="7530" max="7530" width="14" style="7" customWidth="1"/>
    <col min="7531" max="7531" width="13.33203125" style="7" customWidth="1"/>
    <col min="7532" max="7532" width="12.6640625" style="7" customWidth="1"/>
    <col min="7533" max="7533" width="17.33203125" style="7" customWidth="1"/>
    <col min="7534" max="7534" width="17" style="7" customWidth="1"/>
    <col min="7535" max="7535" width="14" style="7" customWidth="1"/>
    <col min="7536" max="7538" width="13" style="7" customWidth="1"/>
    <col min="7539" max="7539" width="15" style="7" customWidth="1"/>
    <col min="7540" max="7540" width="17" style="7" customWidth="1"/>
    <col min="7541" max="7541" width="14" style="7" customWidth="1"/>
    <col min="7542" max="7542" width="13" style="7" customWidth="1"/>
    <col min="7543" max="7543" width="15" style="7" customWidth="1"/>
    <col min="7544" max="7544" width="9.5546875" style="7" customWidth="1"/>
    <col min="7545" max="7545" width="16" style="7" customWidth="1"/>
    <col min="7546" max="7546" width="14.5546875" style="7" customWidth="1"/>
    <col min="7547" max="7547" width="10" style="7" customWidth="1"/>
    <col min="7548" max="7548" width="18" style="7" customWidth="1"/>
    <col min="7549" max="7549" width="9.5546875" style="7" customWidth="1"/>
    <col min="7550" max="7550" width="15" style="7" customWidth="1"/>
    <col min="7551" max="7551" width="11" style="7" customWidth="1"/>
    <col min="7552" max="7552" width="8" style="7" customWidth="1"/>
    <col min="7553" max="7553" width="14" style="7" customWidth="1"/>
    <col min="7554" max="7557" width="13" style="7" customWidth="1"/>
    <col min="7558" max="7558" width="17" style="7" customWidth="1"/>
    <col min="7559" max="7559" width="13" style="7" customWidth="1"/>
    <col min="7560" max="7560" width="18" style="7" customWidth="1"/>
    <col min="7561" max="7561" width="14" style="7" customWidth="1"/>
    <col min="7562" max="7562" width="15" style="7" customWidth="1"/>
    <col min="7563" max="7563" width="14" style="7" customWidth="1"/>
    <col min="7564" max="7564" width="13" style="7" customWidth="1"/>
    <col min="7565" max="7565" width="16" style="7" customWidth="1"/>
    <col min="7566" max="7566" width="20" style="7" customWidth="1"/>
    <col min="7567" max="7567" width="15" style="7" customWidth="1"/>
    <col min="7568" max="7568" width="13" style="7" customWidth="1"/>
    <col min="7569" max="7569" width="21.33203125" style="7" customWidth="1"/>
    <col min="7570" max="7570" width="8.5546875" style="7" customWidth="1"/>
    <col min="7571" max="7571" width="14.33203125" style="7" customWidth="1"/>
    <col min="7572" max="7572" width="13.5546875" style="7" customWidth="1"/>
    <col min="7573" max="7577" width="8.33203125" style="7" customWidth="1"/>
    <col min="7578" max="7578" width="15" style="7" customWidth="1"/>
    <col min="7579" max="7580" width="11.44140625" style="7" customWidth="1"/>
    <col min="7581" max="7582" width="8.33203125" style="7" customWidth="1"/>
    <col min="7583" max="7583" width="15" style="7" customWidth="1"/>
    <col min="7584" max="7584" width="13" style="7" customWidth="1"/>
    <col min="7585" max="7585" width="10.5546875" style="7" customWidth="1"/>
    <col min="7586" max="7587" width="8.33203125" style="7" customWidth="1"/>
    <col min="7588" max="7588" width="11" style="7" customWidth="1"/>
    <col min="7589" max="7589" width="10.44140625" style="7" customWidth="1"/>
    <col min="7590" max="7590" width="11.6640625" style="7" customWidth="1"/>
    <col min="7591" max="7591" width="14.44140625" style="7" customWidth="1"/>
    <col min="7592" max="7592" width="12.44140625" style="7" customWidth="1"/>
    <col min="7593" max="7593" width="17.33203125" style="7" customWidth="1"/>
    <col min="7594" max="7594" width="14" style="7" customWidth="1"/>
    <col min="7595" max="7595" width="10" style="7" customWidth="1"/>
    <col min="7596" max="7597" width="8.33203125" style="7" customWidth="1"/>
    <col min="7598" max="7598" width="14.33203125" style="7" customWidth="1"/>
    <col min="7599" max="7600" width="8.33203125" style="7" customWidth="1"/>
    <col min="7601" max="7601" width="11.6640625" style="7" customWidth="1"/>
    <col min="7602" max="7603" width="8.33203125" style="7" customWidth="1"/>
    <col min="7604" max="7604" width="12.33203125" style="7" customWidth="1"/>
    <col min="7605" max="7605" width="13" style="7" customWidth="1"/>
    <col min="7606" max="7606" width="11.33203125" style="7" customWidth="1"/>
    <col min="7607" max="7608" width="8.33203125" style="7" customWidth="1"/>
    <col min="7609" max="7609" width="10.33203125" style="7" customWidth="1"/>
    <col min="7610" max="7611" width="12" style="7" customWidth="1"/>
    <col min="7612" max="7612" width="12.5546875" style="7" customWidth="1"/>
    <col min="7613" max="7613" width="12" style="7" customWidth="1"/>
    <col min="7614" max="7614" width="9.33203125" style="7" customWidth="1"/>
    <col min="7615" max="7615" width="11.5546875" style="7" customWidth="1"/>
    <col min="7616" max="7617" width="8.33203125" style="7" customWidth="1"/>
    <col min="7618" max="7618" width="10.33203125" style="7" customWidth="1"/>
    <col min="7619" max="7620" width="11.33203125" style="7" customWidth="1"/>
    <col min="7621" max="7621" width="16.6640625" style="7" customWidth="1"/>
    <col min="7622" max="7622" width="12.33203125" style="7" customWidth="1"/>
    <col min="7623" max="7627" width="8.33203125" style="7" customWidth="1"/>
    <col min="7628" max="7628" width="11.5546875" style="7" customWidth="1"/>
    <col min="7629" max="7632" width="8.33203125" style="7" customWidth="1"/>
    <col min="7633" max="7633" width="17" style="7" customWidth="1"/>
    <col min="7634" max="7634" width="13.44140625" style="7" customWidth="1"/>
    <col min="7635" max="7638" width="8.33203125" style="7" customWidth="1"/>
    <col min="7639" max="7640" width="11" style="7" customWidth="1"/>
    <col min="7641" max="7643" width="8.33203125" style="7" customWidth="1"/>
    <col min="7644" max="7644" width="10.5546875" style="7" customWidth="1"/>
    <col min="7645" max="7645" width="8.33203125" style="7" customWidth="1"/>
    <col min="7646" max="7646" width="10.6640625" style="7" customWidth="1"/>
    <col min="7647" max="7647" width="8.33203125" style="7" customWidth="1"/>
    <col min="7648" max="7648" width="11" style="7" customWidth="1"/>
    <col min="7649" max="7649" width="8.33203125" style="7" customWidth="1"/>
    <col min="7650" max="7650" width="11.44140625" style="7" customWidth="1"/>
    <col min="7651" max="7651" width="11" style="7" customWidth="1"/>
    <col min="7652" max="7652" width="8.33203125" style="7" customWidth="1"/>
    <col min="7653" max="7653" width="11.5546875" style="7" customWidth="1"/>
    <col min="7654" max="7654" width="13.33203125" style="7" customWidth="1"/>
    <col min="7655" max="7655" width="11.6640625" style="7" customWidth="1"/>
    <col min="7656" max="7656" width="12.6640625" style="7" customWidth="1"/>
    <col min="7657" max="7657" width="18.6640625" style="7" customWidth="1"/>
    <col min="7658" max="7741" width="8.33203125" style="7"/>
    <col min="7742" max="7742" width="17.33203125" style="7" customWidth="1"/>
    <col min="7743" max="7743" width="11.5546875" style="7" customWidth="1"/>
    <col min="7744" max="7744" width="10.6640625" style="7" customWidth="1"/>
    <col min="7745" max="7745" width="10.44140625" style="7" customWidth="1"/>
    <col min="7746" max="7746" width="13.6640625" style="7" customWidth="1"/>
    <col min="7747" max="7747" width="11.6640625" style="7" customWidth="1"/>
    <col min="7748" max="7748" width="11.33203125" style="7" customWidth="1"/>
    <col min="7749" max="7749" width="9.33203125" style="7" customWidth="1"/>
    <col min="7750" max="7750" width="9.6640625" style="7" customWidth="1"/>
    <col min="7751" max="7751" width="14" style="7" customWidth="1"/>
    <col min="7752" max="7752" width="16" style="7" customWidth="1"/>
    <col min="7753" max="7755" width="14" style="7" customWidth="1"/>
    <col min="7756" max="7756" width="13" style="7" customWidth="1"/>
    <col min="7757" max="7757" width="15" style="7" customWidth="1"/>
    <col min="7758" max="7758" width="14" style="7" customWidth="1"/>
    <col min="7759" max="7759" width="17" style="7" customWidth="1"/>
    <col min="7760" max="7760" width="16" style="7" customWidth="1"/>
    <col min="7761" max="7762" width="18" style="7" customWidth="1"/>
    <col min="7763" max="7763" width="19" style="7" customWidth="1"/>
    <col min="7764" max="7765" width="13" style="7" customWidth="1"/>
    <col min="7766" max="7766" width="16" style="7" customWidth="1"/>
    <col min="7767" max="7767" width="13" style="7" customWidth="1"/>
    <col min="7768" max="7768" width="14" style="7" customWidth="1"/>
    <col min="7769" max="7769" width="16" style="7" customWidth="1"/>
    <col min="7770" max="7770" width="14" style="7" customWidth="1"/>
    <col min="7771" max="7771" width="13" style="7" customWidth="1"/>
    <col min="7772" max="7772" width="18" style="7" customWidth="1"/>
    <col min="7773" max="7774" width="14" style="7" customWidth="1"/>
    <col min="7775" max="7776" width="13" style="7" customWidth="1"/>
    <col min="7777" max="7777" width="16" style="7" customWidth="1"/>
    <col min="7778" max="7779" width="14" style="7" customWidth="1"/>
    <col min="7780" max="7780" width="17" style="7" customWidth="1"/>
    <col min="7781" max="7781" width="14" style="7" customWidth="1"/>
    <col min="7782" max="7782" width="12" style="7" customWidth="1"/>
    <col min="7783" max="7783" width="13.5546875" style="7" customWidth="1"/>
    <col min="7784" max="7784" width="12.6640625" style="7" customWidth="1"/>
    <col min="7785" max="7785" width="11.33203125" style="7" customWidth="1"/>
    <col min="7786" max="7786" width="14" style="7" customWidth="1"/>
    <col min="7787" max="7787" width="13.33203125" style="7" customWidth="1"/>
    <col min="7788" max="7788" width="12.6640625" style="7" customWidth="1"/>
    <col min="7789" max="7789" width="17.33203125" style="7" customWidth="1"/>
    <col min="7790" max="7790" width="17" style="7" customWidth="1"/>
    <col min="7791" max="7791" width="14" style="7" customWidth="1"/>
    <col min="7792" max="7794" width="13" style="7" customWidth="1"/>
    <col min="7795" max="7795" width="15" style="7" customWidth="1"/>
    <col min="7796" max="7796" width="17" style="7" customWidth="1"/>
    <col min="7797" max="7797" width="14" style="7" customWidth="1"/>
    <col min="7798" max="7798" width="13" style="7" customWidth="1"/>
    <col min="7799" max="7799" width="15" style="7" customWidth="1"/>
    <col min="7800" max="7800" width="9.5546875" style="7" customWidth="1"/>
    <col min="7801" max="7801" width="16" style="7" customWidth="1"/>
    <col min="7802" max="7802" width="14.5546875" style="7" customWidth="1"/>
    <col min="7803" max="7803" width="10" style="7" customWidth="1"/>
    <col min="7804" max="7804" width="18" style="7" customWidth="1"/>
    <col min="7805" max="7805" width="9.5546875" style="7" customWidth="1"/>
    <col min="7806" max="7806" width="15" style="7" customWidth="1"/>
    <col min="7807" max="7807" width="11" style="7" customWidth="1"/>
    <col min="7808" max="7808" width="8" style="7" customWidth="1"/>
    <col min="7809" max="7809" width="14" style="7" customWidth="1"/>
    <col min="7810" max="7813" width="13" style="7" customWidth="1"/>
    <col min="7814" max="7814" width="17" style="7" customWidth="1"/>
    <col min="7815" max="7815" width="13" style="7" customWidth="1"/>
    <col min="7816" max="7816" width="18" style="7" customWidth="1"/>
    <col min="7817" max="7817" width="14" style="7" customWidth="1"/>
    <col min="7818" max="7818" width="15" style="7" customWidth="1"/>
    <col min="7819" max="7819" width="14" style="7" customWidth="1"/>
    <col min="7820" max="7820" width="13" style="7" customWidth="1"/>
    <col min="7821" max="7821" width="16" style="7" customWidth="1"/>
    <col min="7822" max="7822" width="20" style="7" customWidth="1"/>
    <col min="7823" max="7823" width="15" style="7" customWidth="1"/>
    <col min="7824" max="7824" width="13" style="7" customWidth="1"/>
    <col min="7825" max="7825" width="21.33203125" style="7" customWidth="1"/>
    <col min="7826" max="7826" width="8.5546875" style="7" customWidth="1"/>
    <col min="7827" max="7827" width="14.33203125" style="7" customWidth="1"/>
    <col min="7828" max="7828" width="13.5546875" style="7" customWidth="1"/>
    <col min="7829" max="7833" width="8.33203125" style="7" customWidth="1"/>
    <col min="7834" max="7834" width="15" style="7" customWidth="1"/>
    <col min="7835" max="7836" width="11.44140625" style="7" customWidth="1"/>
    <col min="7837" max="7838" width="8.33203125" style="7" customWidth="1"/>
    <col min="7839" max="7839" width="15" style="7" customWidth="1"/>
    <col min="7840" max="7840" width="13" style="7" customWidth="1"/>
    <col min="7841" max="7841" width="10.5546875" style="7" customWidth="1"/>
    <col min="7842" max="7843" width="8.33203125" style="7" customWidth="1"/>
    <col min="7844" max="7844" width="11" style="7" customWidth="1"/>
    <col min="7845" max="7845" width="10.44140625" style="7" customWidth="1"/>
    <col min="7846" max="7846" width="11.6640625" style="7" customWidth="1"/>
    <col min="7847" max="7847" width="14.44140625" style="7" customWidth="1"/>
    <col min="7848" max="7848" width="12.44140625" style="7" customWidth="1"/>
    <col min="7849" max="7849" width="17.33203125" style="7" customWidth="1"/>
    <col min="7850" max="7850" width="14" style="7" customWidth="1"/>
    <col min="7851" max="7851" width="10" style="7" customWidth="1"/>
    <col min="7852" max="7853" width="8.33203125" style="7" customWidth="1"/>
    <col min="7854" max="7854" width="14.33203125" style="7" customWidth="1"/>
    <col min="7855" max="7856" width="8.33203125" style="7" customWidth="1"/>
    <col min="7857" max="7857" width="11.6640625" style="7" customWidth="1"/>
    <col min="7858" max="7859" width="8.33203125" style="7" customWidth="1"/>
    <col min="7860" max="7860" width="12.33203125" style="7" customWidth="1"/>
    <col min="7861" max="7861" width="13" style="7" customWidth="1"/>
    <col min="7862" max="7862" width="11.33203125" style="7" customWidth="1"/>
    <col min="7863" max="7864" width="8.33203125" style="7" customWidth="1"/>
    <col min="7865" max="7865" width="10.33203125" style="7" customWidth="1"/>
    <col min="7866" max="7867" width="12" style="7" customWidth="1"/>
    <col min="7868" max="7868" width="12.5546875" style="7" customWidth="1"/>
    <col min="7869" max="7869" width="12" style="7" customWidth="1"/>
    <col min="7870" max="7870" width="9.33203125" style="7" customWidth="1"/>
    <col min="7871" max="7871" width="11.5546875" style="7" customWidth="1"/>
    <col min="7872" max="7873" width="8.33203125" style="7" customWidth="1"/>
    <col min="7874" max="7874" width="10.33203125" style="7" customWidth="1"/>
    <col min="7875" max="7876" width="11.33203125" style="7" customWidth="1"/>
    <col min="7877" max="7877" width="16.6640625" style="7" customWidth="1"/>
    <col min="7878" max="7878" width="12.33203125" style="7" customWidth="1"/>
    <col min="7879" max="7883" width="8.33203125" style="7" customWidth="1"/>
    <col min="7884" max="7884" width="11.5546875" style="7" customWidth="1"/>
    <col min="7885" max="7888" width="8.33203125" style="7" customWidth="1"/>
    <col min="7889" max="7889" width="17" style="7" customWidth="1"/>
    <col min="7890" max="7890" width="13.44140625" style="7" customWidth="1"/>
    <col min="7891" max="7894" width="8.33203125" style="7" customWidth="1"/>
    <col min="7895" max="7896" width="11" style="7" customWidth="1"/>
    <col min="7897" max="7899" width="8.33203125" style="7" customWidth="1"/>
    <col min="7900" max="7900" width="10.5546875" style="7" customWidth="1"/>
    <col min="7901" max="7901" width="8.33203125" style="7" customWidth="1"/>
    <col min="7902" max="7902" width="10.6640625" style="7" customWidth="1"/>
    <col min="7903" max="7903" width="8.33203125" style="7" customWidth="1"/>
    <col min="7904" max="7904" width="11" style="7" customWidth="1"/>
    <col min="7905" max="7905" width="8.33203125" style="7" customWidth="1"/>
    <col min="7906" max="7906" width="11.44140625" style="7" customWidth="1"/>
    <col min="7907" max="7907" width="11" style="7" customWidth="1"/>
    <col min="7908" max="7908" width="8.33203125" style="7" customWidth="1"/>
    <col min="7909" max="7909" width="11.5546875" style="7" customWidth="1"/>
    <col min="7910" max="7910" width="13.33203125" style="7" customWidth="1"/>
    <col min="7911" max="7911" width="11.6640625" style="7" customWidth="1"/>
    <col min="7912" max="7912" width="12.6640625" style="7" customWidth="1"/>
    <col min="7913" max="7913" width="18.6640625" style="7" customWidth="1"/>
    <col min="7914" max="7997" width="8.33203125" style="7"/>
    <col min="7998" max="7998" width="17.33203125" style="7" customWidth="1"/>
    <col min="7999" max="7999" width="11.5546875" style="7" customWidth="1"/>
    <col min="8000" max="8000" width="10.6640625" style="7" customWidth="1"/>
    <col min="8001" max="8001" width="10.44140625" style="7" customWidth="1"/>
    <col min="8002" max="8002" width="13.6640625" style="7" customWidth="1"/>
    <col min="8003" max="8003" width="11.6640625" style="7" customWidth="1"/>
    <col min="8004" max="8004" width="11.33203125" style="7" customWidth="1"/>
    <col min="8005" max="8005" width="9.33203125" style="7" customWidth="1"/>
    <col min="8006" max="8006" width="9.6640625" style="7" customWidth="1"/>
    <col min="8007" max="8007" width="14" style="7" customWidth="1"/>
    <col min="8008" max="8008" width="16" style="7" customWidth="1"/>
    <col min="8009" max="8011" width="14" style="7" customWidth="1"/>
    <col min="8012" max="8012" width="13" style="7" customWidth="1"/>
    <col min="8013" max="8013" width="15" style="7" customWidth="1"/>
    <col min="8014" max="8014" width="14" style="7" customWidth="1"/>
    <col min="8015" max="8015" width="17" style="7" customWidth="1"/>
    <col min="8016" max="8016" width="16" style="7" customWidth="1"/>
    <col min="8017" max="8018" width="18" style="7" customWidth="1"/>
    <col min="8019" max="8019" width="19" style="7" customWidth="1"/>
    <col min="8020" max="8021" width="13" style="7" customWidth="1"/>
    <col min="8022" max="8022" width="16" style="7" customWidth="1"/>
    <col min="8023" max="8023" width="13" style="7" customWidth="1"/>
    <col min="8024" max="8024" width="14" style="7" customWidth="1"/>
    <col min="8025" max="8025" width="16" style="7" customWidth="1"/>
    <col min="8026" max="8026" width="14" style="7" customWidth="1"/>
    <col min="8027" max="8027" width="13" style="7" customWidth="1"/>
    <col min="8028" max="8028" width="18" style="7" customWidth="1"/>
    <col min="8029" max="8030" width="14" style="7" customWidth="1"/>
    <col min="8031" max="8032" width="13" style="7" customWidth="1"/>
    <col min="8033" max="8033" width="16" style="7" customWidth="1"/>
    <col min="8034" max="8035" width="14" style="7" customWidth="1"/>
    <col min="8036" max="8036" width="17" style="7" customWidth="1"/>
    <col min="8037" max="8037" width="14" style="7" customWidth="1"/>
    <col min="8038" max="8038" width="12" style="7" customWidth="1"/>
    <col min="8039" max="8039" width="13.5546875" style="7" customWidth="1"/>
    <col min="8040" max="8040" width="12.6640625" style="7" customWidth="1"/>
    <col min="8041" max="8041" width="11.33203125" style="7" customWidth="1"/>
    <col min="8042" max="8042" width="14" style="7" customWidth="1"/>
    <col min="8043" max="8043" width="13.33203125" style="7" customWidth="1"/>
    <col min="8044" max="8044" width="12.6640625" style="7" customWidth="1"/>
    <col min="8045" max="8045" width="17.33203125" style="7" customWidth="1"/>
    <col min="8046" max="8046" width="17" style="7" customWidth="1"/>
    <col min="8047" max="8047" width="14" style="7" customWidth="1"/>
    <col min="8048" max="8050" width="13" style="7" customWidth="1"/>
    <col min="8051" max="8051" width="15" style="7" customWidth="1"/>
    <col min="8052" max="8052" width="17" style="7" customWidth="1"/>
    <col min="8053" max="8053" width="14" style="7" customWidth="1"/>
    <col min="8054" max="8054" width="13" style="7" customWidth="1"/>
    <col min="8055" max="8055" width="15" style="7" customWidth="1"/>
    <col min="8056" max="8056" width="9.5546875" style="7" customWidth="1"/>
    <col min="8057" max="8057" width="16" style="7" customWidth="1"/>
    <col min="8058" max="8058" width="14.5546875" style="7" customWidth="1"/>
    <col min="8059" max="8059" width="10" style="7" customWidth="1"/>
    <col min="8060" max="8060" width="18" style="7" customWidth="1"/>
    <col min="8061" max="8061" width="9.5546875" style="7" customWidth="1"/>
    <col min="8062" max="8062" width="15" style="7" customWidth="1"/>
    <col min="8063" max="8063" width="11" style="7" customWidth="1"/>
    <col min="8064" max="8064" width="8" style="7" customWidth="1"/>
    <col min="8065" max="8065" width="14" style="7" customWidth="1"/>
    <col min="8066" max="8069" width="13" style="7" customWidth="1"/>
    <col min="8070" max="8070" width="17" style="7" customWidth="1"/>
    <col min="8071" max="8071" width="13" style="7" customWidth="1"/>
    <col min="8072" max="8072" width="18" style="7" customWidth="1"/>
    <col min="8073" max="8073" width="14" style="7" customWidth="1"/>
    <col min="8074" max="8074" width="15" style="7" customWidth="1"/>
    <col min="8075" max="8075" width="14" style="7" customWidth="1"/>
    <col min="8076" max="8076" width="13" style="7" customWidth="1"/>
    <col min="8077" max="8077" width="16" style="7" customWidth="1"/>
    <col min="8078" max="8078" width="20" style="7" customWidth="1"/>
    <col min="8079" max="8079" width="15" style="7" customWidth="1"/>
    <col min="8080" max="8080" width="13" style="7" customWidth="1"/>
    <col min="8081" max="8081" width="21.33203125" style="7" customWidth="1"/>
    <col min="8082" max="8082" width="8.5546875" style="7" customWidth="1"/>
    <col min="8083" max="8083" width="14.33203125" style="7" customWidth="1"/>
    <col min="8084" max="8084" width="13.5546875" style="7" customWidth="1"/>
    <col min="8085" max="8089" width="8.33203125" style="7" customWidth="1"/>
    <col min="8090" max="8090" width="15" style="7" customWidth="1"/>
    <col min="8091" max="8092" width="11.44140625" style="7" customWidth="1"/>
    <col min="8093" max="8094" width="8.33203125" style="7" customWidth="1"/>
    <col min="8095" max="8095" width="15" style="7" customWidth="1"/>
    <col min="8096" max="8096" width="13" style="7" customWidth="1"/>
    <col min="8097" max="8097" width="10.5546875" style="7" customWidth="1"/>
    <col min="8098" max="8099" width="8.33203125" style="7" customWidth="1"/>
    <col min="8100" max="8100" width="11" style="7" customWidth="1"/>
    <col min="8101" max="8101" width="10.44140625" style="7" customWidth="1"/>
    <col min="8102" max="8102" width="11.6640625" style="7" customWidth="1"/>
    <col min="8103" max="8103" width="14.44140625" style="7" customWidth="1"/>
    <col min="8104" max="8104" width="12.44140625" style="7" customWidth="1"/>
    <col min="8105" max="8105" width="17.33203125" style="7" customWidth="1"/>
    <col min="8106" max="8106" width="14" style="7" customWidth="1"/>
    <col min="8107" max="8107" width="10" style="7" customWidth="1"/>
    <col min="8108" max="8109" width="8.33203125" style="7" customWidth="1"/>
    <col min="8110" max="8110" width="14.33203125" style="7" customWidth="1"/>
    <col min="8111" max="8112" width="8.33203125" style="7" customWidth="1"/>
    <col min="8113" max="8113" width="11.6640625" style="7" customWidth="1"/>
    <col min="8114" max="8115" width="8.33203125" style="7" customWidth="1"/>
    <col min="8116" max="8116" width="12.33203125" style="7" customWidth="1"/>
    <col min="8117" max="8117" width="13" style="7" customWidth="1"/>
    <col min="8118" max="8118" width="11.33203125" style="7" customWidth="1"/>
    <col min="8119" max="8120" width="8.33203125" style="7" customWidth="1"/>
    <col min="8121" max="8121" width="10.33203125" style="7" customWidth="1"/>
    <col min="8122" max="8123" width="12" style="7" customWidth="1"/>
    <col min="8124" max="8124" width="12.5546875" style="7" customWidth="1"/>
    <col min="8125" max="8125" width="12" style="7" customWidth="1"/>
    <col min="8126" max="8126" width="9.33203125" style="7" customWidth="1"/>
    <col min="8127" max="8127" width="11.5546875" style="7" customWidth="1"/>
    <col min="8128" max="8129" width="8.33203125" style="7" customWidth="1"/>
    <col min="8130" max="8130" width="10.33203125" style="7" customWidth="1"/>
    <col min="8131" max="8132" width="11.33203125" style="7" customWidth="1"/>
    <col min="8133" max="8133" width="16.6640625" style="7" customWidth="1"/>
    <col min="8134" max="8134" width="12.33203125" style="7" customWidth="1"/>
    <col min="8135" max="8139" width="8.33203125" style="7" customWidth="1"/>
    <col min="8140" max="8140" width="11.5546875" style="7" customWidth="1"/>
    <col min="8141" max="8144" width="8.33203125" style="7" customWidth="1"/>
    <col min="8145" max="8145" width="17" style="7" customWidth="1"/>
    <col min="8146" max="8146" width="13.44140625" style="7" customWidth="1"/>
    <col min="8147" max="8150" width="8.33203125" style="7" customWidth="1"/>
    <col min="8151" max="8152" width="11" style="7" customWidth="1"/>
    <col min="8153" max="8155" width="8.33203125" style="7" customWidth="1"/>
    <col min="8156" max="8156" width="10.5546875" style="7" customWidth="1"/>
    <col min="8157" max="8157" width="8.33203125" style="7" customWidth="1"/>
    <col min="8158" max="8158" width="10.6640625" style="7" customWidth="1"/>
    <col min="8159" max="8159" width="8.33203125" style="7" customWidth="1"/>
    <col min="8160" max="8160" width="11" style="7" customWidth="1"/>
    <col min="8161" max="8161" width="8.33203125" style="7" customWidth="1"/>
    <col min="8162" max="8162" width="11.44140625" style="7" customWidth="1"/>
    <col min="8163" max="8163" width="11" style="7" customWidth="1"/>
    <col min="8164" max="8164" width="8.33203125" style="7" customWidth="1"/>
    <col min="8165" max="8165" width="11.5546875" style="7" customWidth="1"/>
    <col min="8166" max="8166" width="13.33203125" style="7" customWidth="1"/>
    <col min="8167" max="8167" width="11.6640625" style="7" customWidth="1"/>
    <col min="8168" max="8168" width="12.6640625" style="7" customWidth="1"/>
    <col min="8169" max="8169" width="18.6640625" style="7" customWidth="1"/>
    <col min="8170" max="8253" width="8.33203125" style="7"/>
    <col min="8254" max="8254" width="17.33203125" style="7" customWidth="1"/>
    <col min="8255" max="8255" width="11.5546875" style="7" customWidth="1"/>
    <col min="8256" max="8256" width="10.6640625" style="7" customWidth="1"/>
    <col min="8257" max="8257" width="10.44140625" style="7" customWidth="1"/>
    <col min="8258" max="8258" width="13.6640625" style="7" customWidth="1"/>
    <col min="8259" max="8259" width="11.6640625" style="7" customWidth="1"/>
    <col min="8260" max="8260" width="11.33203125" style="7" customWidth="1"/>
    <col min="8261" max="8261" width="9.33203125" style="7" customWidth="1"/>
    <col min="8262" max="8262" width="9.6640625" style="7" customWidth="1"/>
    <col min="8263" max="8263" width="14" style="7" customWidth="1"/>
    <col min="8264" max="8264" width="16" style="7" customWidth="1"/>
    <col min="8265" max="8267" width="14" style="7" customWidth="1"/>
    <col min="8268" max="8268" width="13" style="7" customWidth="1"/>
    <col min="8269" max="8269" width="15" style="7" customWidth="1"/>
    <col min="8270" max="8270" width="14" style="7" customWidth="1"/>
    <col min="8271" max="8271" width="17" style="7" customWidth="1"/>
    <col min="8272" max="8272" width="16" style="7" customWidth="1"/>
    <col min="8273" max="8274" width="18" style="7" customWidth="1"/>
    <col min="8275" max="8275" width="19" style="7" customWidth="1"/>
    <col min="8276" max="8277" width="13" style="7" customWidth="1"/>
    <col min="8278" max="8278" width="16" style="7" customWidth="1"/>
    <col min="8279" max="8279" width="13" style="7" customWidth="1"/>
    <col min="8280" max="8280" width="14" style="7" customWidth="1"/>
    <col min="8281" max="8281" width="16" style="7" customWidth="1"/>
    <col min="8282" max="8282" width="14" style="7" customWidth="1"/>
    <col min="8283" max="8283" width="13" style="7" customWidth="1"/>
    <col min="8284" max="8284" width="18" style="7" customWidth="1"/>
    <col min="8285" max="8286" width="14" style="7" customWidth="1"/>
    <col min="8287" max="8288" width="13" style="7" customWidth="1"/>
    <col min="8289" max="8289" width="16" style="7" customWidth="1"/>
    <col min="8290" max="8291" width="14" style="7" customWidth="1"/>
    <col min="8292" max="8292" width="17" style="7" customWidth="1"/>
    <col min="8293" max="8293" width="14" style="7" customWidth="1"/>
    <col min="8294" max="8294" width="12" style="7" customWidth="1"/>
    <col min="8295" max="8295" width="13.5546875" style="7" customWidth="1"/>
    <col min="8296" max="8296" width="12.6640625" style="7" customWidth="1"/>
    <col min="8297" max="8297" width="11.33203125" style="7" customWidth="1"/>
    <col min="8298" max="8298" width="14" style="7" customWidth="1"/>
    <col min="8299" max="8299" width="13.33203125" style="7" customWidth="1"/>
    <col min="8300" max="8300" width="12.6640625" style="7" customWidth="1"/>
    <col min="8301" max="8301" width="17.33203125" style="7" customWidth="1"/>
    <col min="8302" max="8302" width="17" style="7" customWidth="1"/>
    <col min="8303" max="8303" width="14" style="7" customWidth="1"/>
    <col min="8304" max="8306" width="13" style="7" customWidth="1"/>
    <col min="8307" max="8307" width="15" style="7" customWidth="1"/>
    <col min="8308" max="8308" width="17" style="7" customWidth="1"/>
    <col min="8309" max="8309" width="14" style="7" customWidth="1"/>
    <col min="8310" max="8310" width="13" style="7" customWidth="1"/>
    <col min="8311" max="8311" width="15" style="7" customWidth="1"/>
    <col min="8312" max="8312" width="9.5546875" style="7" customWidth="1"/>
    <col min="8313" max="8313" width="16" style="7" customWidth="1"/>
    <col min="8314" max="8314" width="14.5546875" style="7" customWidth="1"/>
    <col min="8315" max="8315" width="10" style="7" customWidth="1"/>
    <col min="8316" max="8316" width="18" style="7" customWidth="1"/>
    <col min="8317" max="8317" width="9.5546875" style="7" customWidth="1"/>
    <col min="8318" max="8318" width="15" style="7" customWidth="1"/>
    <col min="8319" max="8319" width="11" style="7" customWidth="1"/>
    <col min="8320" max="8320" width="8" style="7" customWidth="1"/>
    <col min="8321" max="8321" width="14" style="7" customWidth="1"/>
    <col min="8322" max="8325" width="13" style="7" customWidth="1"/>
    <col min="8326" max="8326" width="17" style="7" customWidth="1"/>
    <col min="8327" max="8327" width="13" style="7" customWidth="1"/>
    <col min="8328" max="8328" width="18" style="7" customWidth="1"/>
    <col min="8329" max="8329" width="14" style="7" customWidth="1"/>
    <col min="8330" max="8330" width="15" style="7" customWidth="1"/>
    <col min="8331" max="8331" width="14" style="7" customWidth="1"/>
    <col min="8332" max="8332" width="13" style="7" customWidth="1"/>
    <col min="8333" max="8333" width="16" style="7" customWidth="1"/>
    <col min="8334" max="8334" width="20" style="7" customWidth="1"/>
    <col min="8335" max="8335" width="15" style="7" customWidth="1"/>
    <col min="8336" max="8336" width="13" style="7" customWidth="1"/>
    <col min="8337" max="8337" width="21.33203125" style="7" customWidth="1"/>
    <col min="8338" max="8338" width="8.5546875" style="7" customWidth="1"/>
    <col min="8339" max="8339" width="14.33203125" style="7" customWidth="1"/>
    <col min="8340" max="8340" width="13.5546875" style="7" customWidth="1"/>
    <col min="8341" max="8345" width="8.33203125" style="7" customWidth="1"/>
    <col min="8346" max="8346" width="15" style="7" customWidth="1"/>
    <col min="8347" max="8348" width="11.44140625" style="7" customWidth="1"/>
    <col min="8349" max="8350" width="8.33203125" style="7" customWidth="1"/>
    <col min="8351" max="8351" width="15" style="7" customWidth="1"/>
    <col min="8352" max="8352" width="13" style="7" customWidth="1"/>
    <col min="8353" max="8353" width="10.5546875" style="7" customWidth="1"/>
    <col min="8354" max="8355" width="8.33203125" style="7" customWidth="1"/>
    <col min="8356" max="8356" width="11" style="7" customWidth="1"/>
    <col min="8357" max="8357" width="10.44140625" style="7" customWidth="1"/>
    <col min="8358" max="8358" width="11.6640625" style="7" customWidth="1"/>
    <col min="8359" max="8359" width="14.44140625" style="7" customWidth="1"/>
    <col min="8360" max="8360" width="12.44140625" style="7" customWidth="1"/>
    <col min="8361" max="8361" width="17.33203125" style="7" customWidth="1"/>
    <col min="8362" max="8362" width="14" style="7" customWidth="1"/>
    <col min="8363" max="8363" width="10" style="7" customWidth="1"/>
    <col min="8364" max="8365" width="8.33203125" style="7" customWidth="1"/>
    <col min="8366" max="8366" width="14.33203125" style="7" customWidth="1"/>
    <col min="8367" max="8368" width="8.33203125" style="7" customWidth="1"/>
    <col min="8369" max="8369" width="11.6640625" style="7" customWidth="1"/>
    <col min="8370" max="8371" width="8.33203125" style="7" customWidth="1"/>
    <col min="8372" max="8372" width="12.33203125" style="7" customWidth="1"/>
    <col min="8373" max="8373" width="13" style="7" customWidth="1"/>
    <col min="8374" max="8374" width="11.33203125" style="7" customWidth="1"/>
    <col min="8375" max="8376" width="8.33203125" style="7" customWidth="1"/>
    <col min="8377" max="8377" width="10.33203125" style="7" customWidth="1"/>
    <col min="8378" max="8379" width="12" style="7" customWidth="1"/>
    <col min="8380" max="8380" width="12.5546875" style="7" customWidth="1"/>
    <col min="8381" max="8381" width="12" style="7" customWidth="1"/>
    <col min="8382" max="8382" width="9.33203125" style="7" customWidth="1"/>
    <col min="8383" max="8383" width="11.5546875" style="7" customWidth="1"/>
    <col min="8384" max="8385" width="8.33203125" style="7" customWidth="1"/>
    <col min="8386" max="8386" width="10.33203125" style="7" customWidth="1"/>
    <col min="8387" max="8388" width="11.33203125" style="7" customWidth="1"/>
    <col min="8389" max="8389" width="16.6640625" style="7" customWidth="1"/>
    <col min="8390" max="8390" width="12.33203125" style="7" customWidth="1"/>
    <col min="8391" max="8395" width="8.33203125" style="7" customWidth="1"/>
    <col min="8396" max="8396" width="11.5546875" style="7" customWidth="1"/>
    <col min="8397" max="8400" width="8.33203125" style="7" customWidth="1"/>
    <col min="8401" max="8401" width="17" style="7" customWidth="1"/>
    <col min="8402" max="8402" width="13.44140625" style="7" customWidth="1"/>
    <col min="8403" max="8406" width="8.33203125" style="7" customWidth="1"/>
    <col min="8407" max="8408" width="11" style="7" customWidth="1"/>
    <col min="8409" max="8411" width="8.33203125" style="7" customWidth="1"/>
    <col min="8412" max="8412" width="10.5546875" style="7" customWidth="1"/>
    <col min="8413" max="8413" width="8.33203125" style="7" customWidth="1"/>
    <col min="8414" max="8414" width="10.6640625" style="7" customWidth="1"/>
    <col min="8415" max="8415" width="8.33203125" style="7" customWidth="1"/>
    <col min="8416" max="8416" width="11" style="7" customWidth="1"/>
    <col min="8417" max="8417" width="8.33203125" style="7" customWidth="1"/>
    <col min="8418" max="8418" width="11.44140625" style="7" customWidth="1"/>
    <col min="8419" max="8419" width="11" style="7" customWidth="1"/>
    <col min="8420" max="8420" width="8.33203125" style="7" customWidth="1"/>
    <col min="8421" max="8421" width="11.5546875" style="7" customWidth="1"/>
    <col min="8422" max="8422" width="13.33203125" style="7" customWidth="1"/>
    <col min="8423" max="8423" width="11.6640625" style="7" customWidth="1"/>
    <col min="8424" max="8424" width="12.6640625" style="7" customWidth="1"/>
    <col min="8425" max="8425" width="18.6640625" style="7" customWidth="1"/>
    <col min="8426" max="8509" width="8.33203125" style="7"/>
    <col min="8510" max="8510" width="17.33203125" style="7" customWidth="1"/>
    <col min="8511" max="8511" width="11.5546875" style="7" customWidth="1"/>
    <col min="8512" max="8512" width="10.6640625" style="7" customWidth="1"/>
    <col min="8513" max="8513" width="10.44140625" style="7" customWidth="1"/>
    <col min="8514" max="8514" width="13.6640625" style="7" customWidth="1"/>
    <col min="8515" max="8515" width="11.6640625" style="7" customWidth="1"/>
    <col min="8516" max="8516" width="11.33203125" style="7" customWidth="1"/>
    <col min="8517" max="8517" width="9.33203125" style="7" customWidth="1"/>
    <col min="8518" max="8518" width="9.6640625" style="7" customWidth="1"/>
    <col min="8519" max="8519" width="14" style="7" customWidth="1"/>
    <col min="8520" max="8520" width="16" style="7" customWidth="1"/>
    <col min="8521" max="8523" width="14" style="7" customWidth="1"/>
    <col min="8524" max="8524" width="13" style="7" customWidth="1"/>
    <col min="8525" max="8525" width="15" style="7" customWidth="1"/>
    <col min="8526" max="8526" width="14" style="7" customWidth="1"/>
    <col min="8527" max="8527" width="17" style="7" customWidth="1"/>
    <col min="8528" max="8528" width="16" style="7" customWidth="1"/>
    <col min="8529" max="8530" width="18" style="7" customWidth="1"/>
    <col min="8531" max="8531" width="19" style="7" customWidth="1"/>
    <col min="8532" max="8533" width="13" style="7" customWidth="1"/>
    <col min="8534" max="8534" width="16" style="7" customWidth="1"/>
    <col min="8535" max="8535" width="13" style="7" customWidth="1"/>
    <col min="8536" max="8536" width="14" style="7" customWidth="1"/>
    <col min="8537" max="8537" width="16" style="7" customWidth="1"/>
    <col min="8538" max="8538" width="14" style="7" customWidth="1"/>
    <col min="8539" max="8539" width="13" style="7" customWidth="1"/>
    <col min="8540" max="8540" width="18" style="7" customWidth="1"/>
    <col min="8541" max="8542" width="14" style="7" customWidth="1"/>
    <col min="8543" max="8544" width="13" style="7" customWidth="1"/>
    <col min="8545" max="8545" width="16" style="7" customWidth="1"/>
    <col min="8546" max="8547" width="14" style="7" customWidth="1"/>
    <col min="8548" max="8548" width="17" style="7" customWidth="1"/>
    <col min="8549" max="8549" width="14" style="7" customWidth="1"/>
    <col min="8550" max="8550" width="12" style="7" customWidth="1"/>
    <col min="8551" max="8551" width="13.5546875" style="7" customWidth="1"/>
    <col min="8552" max="8552" width="12.6640625" style="7" customWidth="1"/>
    <col min="8553" max="8553" width="11.33203125" style="7" customWidth="1"/>
    <col min="8554" max="8554" width="14" style="7" customWidth="1"/>
    <col min="8555" max="8555" width="13.33203125" style="7" customWidth="1"/>
    <col min="8556" max="8556" width="12.6640625" style="7" customWidth="1"/>
    <col min="8557" max="8557" width="17.33203125" style="7" customWidth="1"/>
    <col min="8558" max="8558" width="17" style="7" customWidth="1"/>
    <col min="8559" max="8559" width="14" style="7" customWidth="1"/>
    <col min="8560" max="8562" width="13" style="7" customWidth="1"/>
    <col min="8563" max="8563" width="15" style="7" customWidth="1"/>
    <col min="8564" max="8564" width="17" style="7" customWidth="1"/>
    <col min="8565" max="8565" width="14" style="7" customWidth="1"/>
    <col min="8566" max="8566" width="13" style="7" customWidth="1"/>
    <col min="8567" max="8567" width="15" style="7" customWidth="1"/>
    <col min="8568" max="8568" width="9.5546875" style="7" customWidth="1"/>
    <col min="8569" max="8569" width="16" style="7" customWidth="1"/>
    <col min="8570" max="8570" width="14.5546875" style="7" customWidth="1"/>
    <col min="8571" max="8571" width="10" style="7" customWidth="1"/>
    <col min="8572" max="8572" width="18" style="7" customWidth="1"/>
    <col min="8573" max="8573" width="9.5546875" style="7" customWidth="1"/>
    <col min="8574" max="8574" width="15" style="7" customWidth="1"/>
    <col min="8575" max="8575" width="11" style="7" customWidth="1"/>
    <col min="8576" max="8576" width="8" style="7" customWidth="1"/>
    <col min="8577" max="8577" width="14" style="7" customWidth="1"/>
    <col min="8578" max="8581" width="13" style="7" customWidth="1"/>
    <col min="8582" max="8582" width="17" style="7" customWidth="1"/>
    <col min="8583" max="8583" width="13" style="7" customWidth="1"/>
    <col min="8584" max="8584" width="18" style="7" customWidth="1"/>
    <col min="8585" max="8585" width="14" style="7" customWidth="1"/>
    <col min="8586" max="8586" width="15" style="7" customWidth="1"/>
    <col min="8587" max="8587" width="14" style="7" customWidth="1"/>
    <col min="8588" max="8588" width="13" style="7" customWidth="1"/>
    <col min="8589" max="8589" width="16" style="7" customWidth="1"/>
    <col min="8590" max="8590" width="20" style="7" customWidth="1"/>
    <col min="8591" max="8591" width="15" style="7" customWidth="1"/>
    <col min="8592" max="8592" width="13" style="7" customWidth="1"/>
    <col min="8593" max="8593" width="21.33203125" style="7" customWidth="1"/>
    <col min="8594" max="8594" width="8.5546875" style="7" customWidth="1"/>
    <col min="8595" max="8595" width="14.33203125" style="7" customWidth="1"/>
    <col min="8596" max="8596" width="13.5546875" style="7" customWidth="1"/>
    <col min="8597" max="8601" width="8.33203125" style="7" customWidth="1"/>
    <col min="8602" max="8602" width="15" style="7" customWidth="1"/>
    <col min="8603" max="8604" width="11.44140625" style="7" customWidth="1"/>
    <col min="8605" max="8606" width="8.33203125" style="7" customWidth="1"/>
    <col min="8607" max="8607" width="15" style="7" customWidth="1"/>
    <col min="8608" max="8608" width="13" style="7" customWidth="1"/>
    <col min="8609" max="8609" width="10.5546875" style="7" customWidth="1"/>
    <col min="8610" max="8611" width="8.33203125" style="7" customWidth="1"/>
    <col min="8612" max="8612" width="11" style="7" customWidth="1"/>
    <col min="8613" max="8613" width="10.44140625" style="7" customWidth="1"/>
    <col min="8614" max="8614" width="11.6640625" style="7" customWidth="1"/>
    <col min="8615" max="8615" width="14.44140625" style="7" customWidth="1"/>
    <col min="8616" max="8616" width="12.44140625" style="7" customWidth="1"/>
    <col min="8617" max="8617" width="17.33203125" style="7" customWidth="1"/>
    <col min="8618" max="8618" width="14" style="7" customWidth="1"/>
    <col min="8619" max="8619" width="10" style="7" customWidth="1"/>
    <col min="8620" max="8621" width="8.33203125" style="7" customWidth="1"/>
    <col min="8622" max="8622" width="14.33203125" style="7" customWidth="1"/>
    <col min="8623" max="8624" width="8.33203125" style="7" customWidth="1"/>
    <col min="8625" max="8625" width="11.6640625" style="7" customWidth="1"/>
    <col min="8626" max="8627" width="8.33203125" style="7" customWidth="1"/>
    <col min="8628" max="8628" width="12.33203125" style="7" customWidth="1"/>
    <col min="8629" max="8629" width="13" style="7" customWidth="1"/>
    <col min="8630" max="8630" width="11.33203125" style="7" customWidth="1"/>
    <col min="8631" max="8632" width="8.33203125" style="7" customWidth="1"/>
    <col min="8633" max="8633" width="10.33203125" style="7" customWidth="1"/>
    <col min="8634" max="8635" width="12" style="7" customWidth="1"/>
    <col min="8636" max="8636" width="12.5546875" style="7" customWidth="1"/>
    <col min="8637" max="8637" width="12" style="7" customWidth="1"/>
    <col min="8638" max="8638" width="9.33203125" style="7" customWidth="1"/>
    <col min="8639" max="8639" width="11.5546875" style="7" customWidth="1"/>
    <col min="8640" max="8641" width="8.33203125" style="7" customWidth="1"/>
    <col min="8642" max="8642" width="10.33203125" style="7" customWidth="1"/>
    <col min="8643" max="8644" width="11.33203125" style="7" customWidth="1"/>
    <col min="8645" max="8645" width="16.6640625" style="7" customWidth="1"/>
    <col min="8646" max="8646" width="12.33203125" style="7" customWidth="1"/>
    <col min="8647" max="8651" width="8.33203125" style="7" customWidth="1"/>
    <col min="8652" max="8652" width="11.5546875" style="7" customWidth="1"/>
    <col min="8653" max="8656" width="8.33203125" style="7" customWidth="1"/>
    <col min="8657" max="8657" width="17" style="7" customWidth="1"/>
    <col min="8658" max="8658" width="13.44140625" style="7" customWidth="1"/>
    <col min="8659" max="8662" width="8.33203125" style="7" customWidth="1"/>
    <col min="8663" max="8664" width="11" style="7" customWidth="1"/>
    <col min="8665" max="8667" width="8.33203125" style="7" customWidth="1"/>
    <col min="8668" max="8668" width="10.5546875" style="7" customWidth="1"/>
    <col min="8669" max="8669" width="8.33203125" style="7" customWidth="1"/>
    <col min="8670" max="8670" width="10.6640625" style="7" customWidth="1"/>
    <col min="8671" max="8671" width="8.33203125" style="7" customWidth="1"/>
    <col min="8672" max="8672" width="11" style="7" customWidth="1"/>
    <col min="8673" max="8673" width="8.33203125" style="7" customWidth="1"/>
    <col min="8674" max="8674" width="11.44140625" style="7" customWidth="1"/>
    <col min="8675" max="8675" width="11" style="7" customWidth="1"/>
    <col min="8676" max="8676" width="8.33203125" style="7" customWidth="1"/>
    <col min="8677" max="8677" width="11.5546875" style="7" customWidth="1"/>
    <col min="8678" max="8678" width="13.33203125" style="7" customWidth="1"/>
    <col min="8679" max="8679" width="11.6640625" style="7" customWidth="1"/>
    <col min="8680" max="8680" width="12.6640625" style="7" customWidth="1"/>
    <col min="8681" max="8681" width="18.6640625" style="7" customWidth="1"/>
    <col min="8682" max="8765" width="8.33203125" style="7"/>
    <col min="8766" max="8766" width="17.33203125" style="7" customWidth="1"/>
    <col min="8767" max="8767" width="11.5546875" style="7" customWidth="1"/>
    <col min="8768" max="8768" width="10.6640625" style="7" customWidth="1"/>
    <col min="8769" max="8769" width="10.44140625" style="7" customWidth="1"/>
    <col min="8770" max="8770" width="13.6640625" style="7" customWidth="1"/>
    <col min="8771" max="8771" width="11.6640625" style="7" customWidth="1"/>
    <col min="8772" max="8772" width="11.33203125" style="7" customWidth="1"/>
    <col min="8773" max="8773" width="9.33203125" style="7" customWidth="1"/>
    <col min="8774" max="8774" width="9.6640625" style="7" customWidth="1"/>
    <col min="8775" max="8775" width="14" style="7" customWidth="1"/>
    <col min="8776" max="8776" width="16" style="7" customWidth="1"/>
    <col min="8777" max="8779" width="14" style="7" customWidth="1"/>
    <col min="8780" max="8780" width="13" style="7" customWidth="1"/>
    <col min="8781" max="8781" width="15" style="7" customWidth="1"/>
    <col min="8782" max="8782" width="14" style="7" customWidth="1"/>
    <col min="8783" max="8783" width="17" style="7" customWidth="1"/>
    <col min="8784" max="8784" width="16" style="7" customWidth="1"/>
    <col min="8785" max="8786" width="18" style="7" customWidth="1"/>
    <col min="8787" max="8787" width="19" style="7" customWidth="1"/>
    <col min="8788" max="8789" width="13" style="7" customWidth="1"/>
    <col min="8790" max="8790" width="16" style="7" customWidth="1"/>
    <col min="8791" max="8791" width="13" style="7" customWidth="1"/>
    <col min="8792" max="8792" width="14" style="7" customWidth="1"/>
    <col min="8793" max="8793" width="16" style="7" customWidth="1"/>
    <col min="8794" max="8794" width="14" style="7" customWidth="1"/>
    <col min="8795" max="8795" width="13" style="7" customWidth="1"/>
    <col min="8796" max="8796" width="18" style="7" customWidth="1"/>
    <col min="8797" max="8798" width="14" style="7" customWidth="1"/>
    <col min="8799" max="8800" width="13" style="7" customWidth="1"/>
    <col min="8801" max="8801" width="16" style="7" customWidth="1"/>
    <col min="8802" max="8803" width="14" style="7" customWidth="1"/>
    <col min="8804" max="8804" width="17" style="7" customWidth="1"/>
    <col min="8805" max="8805" width="14" style="7" customWidth="1"/>
    <col min="8806" max="8806" width="12" style="7" customWidth="1"/>
    <col min="8807" max="8807" width="13.5546875" style="7" customWidth="1"/>
    <col min="8808" max="8808" width="12.6640625" style="7" customWidth="1"/>
    <col min="8809" max="8809" width="11.33203125" style="7" customWidth="1"/>
    <col min="8810" max="8810" width="14" style="7" customWidth="1"/>
    <col min="8811" max="8811" width="13.33203125" style="7" customWidth="1"/>
    <col min="8812" max="8812" width="12.6640625" style="7" customWidth="1"/>
    <col min="8813" max="8813" width="17.33203125" style="7" customWidth="1"/>
    <col min="8814" max="8814" width="17" style="7" customWidth="1"/>
    <col min="8815" max="8815" width="14" style="7" customWidth="1"/>
    <col min="8816" max="8818" width="13" style="7" customWidth="1"/>
    <col min="8819" max="8819" width="15" style="7" customWidth="1"/>
    <col min="8820" max="8820" width="17" style="7" customWidth="1"/>
    <col min="8821" max="8821" width="14" style="7" customWidth="1"/>
    <col min="8822" max="8822" width="13" style="7" customWidth="1"/>
    <col min="8823" max="8823" width="15" style="7" customWidth="1"/>
    <col min="8824" max="8824" width="9.5546875" style="7" customWidth="1"/>
    <col min="8825" max="8825" width="16" style="7" customWidth="1"/>
    <col min="8826" max="8826" width="14.5546875" style="7" customWidth="1"/>
    <col min="8827" max="8827" width="10" style="7" customWidth="1"/>
    <col min="8828" max="8828" width="18" style="7" customWidth="1"/>
    <col min="8829" max="8829" width="9.5546875" style="7" customWidth="1"/>
    <col min="8830" max="8830" width="15" style="7" customWidth="1"/>
    <col min="8831" max="8831" width="11" style="7" customWidth="1"/>
    <col min="8832" max="8832" width="8" style="7" customWidth="1"/>
    <col min="8833" max="8833" width="14" style="7" customWidth="1"/>
    <col min="8834" max="8837" width="13" style="7" customWidth="1"/>
    <col min="8838" max="8838" width="17" style="7" customWidth="1"/>
    <col min="8839" max="8839" width="13" style="7" customWidth="1"/>
    <col min="8840" max="8840" width="18" style="7" customWidth="1"/>
    <col min="8841" max="8841" width="14" style="7" customWidth="1"/>
    <col min="8842" max="8842" width="15" style="7" customWidth="1"/>
    <col min="8843" max="8843" width="14" style="7" customWidth="1"/>
    <col min="8844" max="8844" width="13" style="7" customWidth="1"/>
    <col min="8845" max="8845" width="16" style="7" customWidth="1"/>
    <col min="8846" max="8846" width="20" style="7" customWidth="1"/>
    <col min="8847" max="8847" width="15" style="7" customWidth="1"/>
    <col min="8848" max="8848" width="13" style="7" customWidth="1"/>
    <col min="8849" max="8849" width="21.33203125" style="7" customWidth="1"/>
    <col min="8850" max="8850" width="8.5546875" style="7" customWidth="1"/>
    <col min="8851" max="8851" width="14.33203125" style="7" customWidth="1"/>
    <col min="8852" max="8852" width="13.5546875" style="7" customWidth="1"/>
    <col min="8853" max="8857" width="8.33203125" style="7" customWidth="1"/>
    <col min="8858" max="8858" width="15" style="7" customWidth="1"/>
    <col min="8859" max="8860" width="11.44140625" style="7" customWidth="1"/>
    <col min="8861" max="8862" width="8.33203125" style="7" customWidth="1"/>
    <col min="8863" max="8863" width="15" style="7" customWidth="1"/>
    <col min="8864" max="8864" width="13" style="7" customWidth="1"/>
    <col min="8865" max="8865" width="10.5546875" style="7" customWidth="1"/>
    <col min="8866" max="8867" width="8.33203125" style="7" customWidth="1"/>
    <col min="8868" max="8868" width="11" style="7" customWidth="1"/>
    <col min="8869" max="8869" width="10.44140625" style="7" customWidth="1"/>
    <col min="8870" max="8870" width="11.6640625" style="7" customWidth="1"/>
    <col min="8871" max="8871" width="14.44140625" style="7" customWidth="1"/>
    <col min="8872" max="8872" width="12.44140625" style="7" customWidth="1"/>
    <col min="8873" max="8873" width="17.33203125" style="7" customWidth="1"/>
    <col min="8874" max="8874" width="14" style="7" customWidth="1"/>
    <col min="8875" max="8875" width="10" style="7" customWidth="1"/>
    <col min="8876" max="8877" width="8.33203125" style="7" customWidth="1"/>
    <col min="8878" max="8878" width="14.33203125" style="7" customWidth="1"/>
    <col min="8879" max="8880" width="8.33203125" style="7" customWidth="1"/>
    <col min="8881" max="8881" width="11.6640625" style="7" customWidth="1"/>
    <col min="8882" max="8883" width="8.33203125" style="7" customWidth="1"/>
    <col min="8884" max="8884" width="12.33203125" style="7" customWidth="1"/>
    <col min="8885" max="8885" width="13" style="7" customWidth="1"/>
    <col min="8886" max="8886" width="11.33203125" style="7" customWidth="1"/>
    <col min="8887" max="8888" width="8.33203125" style="7" customWidth="1"/>
    <col min="8889" max="8889" width="10.33203125" style="7" customWidth="1"/>
    <col min="8890" max="8891" width="12" style="7" customWidth="1"/>
    <col min="8892" max="8892" width="12.5546875" style="7" customWidth="1"/>
    <col min="8893" max="8893" width="12" style="7" customWidth="1"/>
    <col min="8894" max="8894" width="9.33203125" style="7" customWidth="1"/>
    <col min="8895" max="8895" width="11.5546875" style="7" customWidth="1"/>
    <col min="8896" max="8897" width="8.33203125" style="7" customWidth="1"/>
    <col min="8898" max="8898" width="10.33203125" style="7" customWidth="1"/>
    <col min="8899" max="8900" width="11.33203125" style="7" customWidth="1"/>
    <col min="8901" max="8901" width="16.6640625" style="7" customWidth="1"/>
    <col min="8902" max="8902" width="12.33203125" style="7" customWidth="1"/>
    <col min="8903" max="8907" width="8.33203125" style="7" customWidth="1"/>
    <col min="8908" max="8908" width="11.5546875" style="7" customWidth="1"/>
    <col min="8909" max="8912" width="8.33203125" style="7" customWidth="1"/>
    <col min="8913" max="8913" width="17" style="7" customWidth="1"/>
    <col min="8914" max="8914" width="13.44140625" style="7" customWidth="1"/>
    <col min="8915" max="8918" width="8.33203125" style="7" customWidth="1"/>
    <col min="8919" max="8920" width="11" style="7" customWidth="1"/>
    <col min="8921" max="8923" width="8.33203125" style="7" customWidth="1"/>
    <col min="8924" max="8924" width="10.5546875" style="7" customWidth="1"/>
    <col min="8925" max="8925" width="8.33203125" style="7" customWidth="1"/>
    <col min="8926" max="8926" width="10.6640625" style="7" customWidth="1"/>
    <col min="8927" max="8927" width="8.33203125" style="7" customWidth="1"/>
    <col min="8928" max="8928" width="11" style="7" customWidth="1"/>
    <col min="8929" max="8929" width="8.33203125" style="7" customWidth="1"/>
    <col min="8930" max="8930" width="11.44140625" style="7" customWidth="1"/>
    <col min="8931" max="8931" width="11" style="7" customWidth="1"/>
    <col min="8932" max="8932" width="8.33203125" style="7" customWidth="1"/>
    <col min="8933" max="8933" width="11.5546875" style="7" customWidth="1"/>
    <col min="8934" max="8934" width="13.33203125" style="7" customWidth="1"/>
    <col min="8935" max="8935" width="11.6640625" style="7" customWidth="1"/>
    <col min="8936" max="8936" width="12.6640625" style="7" customWidth="1"/>
    <col min="8937" max="8937" width="18.6640625" style="7" customWidth="1"/>
    <col min="8938" max="9021" width="8.33203125" style="7"/>
    <col min="9022" max="9022" width="17.33203125" style="7" customWidth="1"/>
    <col min="9023" max="9023" width="11.5546875" style="7" customWidth="1"/>
    <col min="9024" max="9024" width="10.6640625" style="7" customWidth="1"/>
    <col min="9025" max="9025" width="10.44140625" style="7" customWidth="1"/>
    <col min="9026" max="9026" width="13.6640625" style="7" customWidth="1"/>
    <col min="9027" max="9027" width="11.6640625" style="7" customWidth="1"/>
    <col min="9028" max="9028" width="11.33203125" style="7" customWidth="1"/>
    <col min="9029" max="9029" width="9.33203125" style="7" customWidth="1"/>
    <col min="9030" max="9030" width="9.6640625" style="7" customWidth="1"/>
    <col min="9031" max="9031" width="14" style="7" customWidth="1"/>
    <col min="9032" max="9032" width="16" style="7" customWidth="1"/>
    <col min="9033" max="9035" width="14" style="7" customWidth="1"/>
    <col min="9036" max="9036" width="13" style="7" customWidth="1"/>
    <col min="9037" max="9037" width="15" style="7" customWidth="1"/>
    <col min="9038" max="9038" width="14" style="7" customWidth="1"/>
    <col min="9039" max="9039" width="17" style="7" customWidth="1"/>
    <col min="9040" max="9040" width="16" style="7" customWidth="1"/>
    <col min="9041" max="9042" width="18" style="7" customWidth="1"/>
    <col min="9043" max="9043" width="19" style="7" customWidth="1"/>
    <col min="9044" max="9045" width="13" style="7" customWidth="1"/>
    <col min="9046" max="9046" width="16" style="7" customWidth="1"/>
    <col min="9047" max="9047" width="13" style="7" customWidth="1"/>
    <col min="9048" max="9048" width="14" style="7" customWidth="1"/>
    <col min="9049" max="9049" width="16" style="7" customWidth="1"/>
    <col min="9050" max="9050" width="14" style="7" customWidth="1"/>
    <col min="9051" max="9051" width="13" style="7" customWidth="1"/>
    <col min="9052" max="9052" width="18" style="7" customWidth="1"/>
    <col min="9053" max="9054" width="14" style="7" customWidth="1"/>
    <col min="9055" max="9056" width="13" style="7" customWidth="1"/>
    <col min="9057" max="9057" width="16" style="7" customWidth="1"/>
    <col min="9058" max="9059" width="14" style="7" customWidth="1"/>
    <col min="9060" max="9060" width="17" style="7" customWidth="1"/>
    <col min="9061" max="9061" width="14" style="7" customWidth="1"/>
    <col min="9062" max="9062" width="12" style="7" customWidth="1"/>
    <col min="9063" max="9063" width="13.5546875" style="7" customWidth="1"/>
    <col min="9064" max="9064" width="12.6640625" style="7" customWidth="1"/>
    <col min="9065" max="9065" width="11.33203125" style="7" customWidth="1"/>
    <col min="9066" max="9066" width="14" style="7" customWidth="1"/>
    <col min="9067" max="9067" width="13.33203125" style="7" customWidth="1"/>
    <col min="9068" max="9068" width="12.6640625" style="7" customWidth="1"/>
    <col min="9069" max="9069" width="17.33203125" style="7" customWidth="1"/>
    <col min="9070" max="9070" width="17" style="7" customWidth="1"/>
    <col min="9071" max="9071" width="14" style="7" customWidth="1"/>
    <col min="9072" max="9074" width="13" style="7" customWidth="1"/>
    <col min="9075" max="9075" width="15" style="7" customWidth="1"/>
    <col min="9076" max="9076" width="17" style="7" customWidth="1"/>
    <col min="9077" max="9077" width="14" style="7" customWidth="1"/>
    <col min="9078" max="9078" width="13" style="7" customWidth="1"/>
    <col min="9079" max="9079" width="15" style="7" customWidth="1"/>
    <col min="9080" max="9080" width="9.5546875" style="7" customWidth="1"/>
    <col min="9081" max="9081" width="16" style="7" customWidth="1"/>
    <col min="9082" max="9082" width="14.5546875" style="7" customWidth="1"/>
    <col min="9083" max="9083" width="10" style="7" customWidth="1"/>
    <col min="9084" max="9084" width="18" style="7" customWidth="1"/>
    <col min="9085" max="9085" width="9.5546875" style="7" customWidth="1"/>
    <col min="9086" max="9086" width="15" style="7" customWidth="1"/>
    <col min="9087" max="9087" width="11" style="7" customWidth="1"/>
    <col min="9088" max="9088" width="8" style="7" customWidth="1"/>
    <col min="9089" max="9089" width="14" style="7" customWidth="1"/>
    <col min="9090" max="9093" width="13" style="7" customWidth="1"/>
    <col min="9094" max="9094" width="17" style="7" customWidth="1"/>
    <col min="9095" max="9095" width="13" style="7" customWidth="1"/>
    <col min="9096" max="9096" width="18" style="7" customWidth="1"/>
    <col min="9097" max="9097" width="14" style="7" customWidth="1"/>
    <col min="9098" max="9098" width="15" style="7" customWidth="1"/>
    <col min="9099" max="9099" width="14" style="7" customWidth="1"/>
    <col min="9100" max="9100" width="13" style="7" customWidth="1"/>
    <col min="9101" max="9101" width="16" style="7" customWidth="1"/>
    <col min="9102" max="9102" width="20" style="7" customWidth="1"/>
    <col min="9103" max="9103" width="15" style="7" customWidth="1"/>
    <col min="9104" max="9104" width="13" style="7" customWidth="1"/>
    <col min="9105" max="9105" width="21.33203125" style="7" customWidth="1"/>
    <col min="9106" max="9106" width="8.5546875" style="7" customWidth="1"/>
    <col min="9107" max="9107" width="14.33203125" style="7" customWidth="1"/>
    <col min="9108" max="9108" width="13.5546875" style="7" customWidth="1"/>
    <col min="9109" max="9113" width="8.33203125" style="7" customWidth="1"/>
    <col min="9114" max="9114" width="15" style="7" customWidth="1"/>
    <col min="9115" max="9116" width="11.44140625" style="7" customWidth="1"/>
    <col min="9117" max="9118" width="8.33203125" style="7" customWidth="1"/>
    <col min="9119" max="9119" width="15" style="7" customWidth="1"/>
    <col min="9120" max="9120" width="13" style="7" customWidth="1"/>
    <col min="9121" max="9121" width="10.5546875" style="7" customWidth="1"/>
    <col min="9122" max="9123" width="8.33203125" style="7" customWidth="1"/>
    <col min="9124" max="9124" width="11" style="7" customWidth="1"/>
    <col min="9125" max="9125" width="10.44140625" style="7" customWidth="1"/>
    <col min="9126" max="9126" width="11.6640625" style="7" customWidth="1"/>
    <col min="9127" max="9127" width="14.44140625" style="7" customWidth="1"/>
    <col min="9128" max="9128" width="12.44140625" style="7" customWidth="1"/>
    <col min="9129" max="9129" width="17.33203125" style="7" customWidth="1"/>
    <col min="9130" max="9130" width="14" style="7" customWidth="1"/>
    <col min="9131" max="9131" width="10" style="7" customWidth="1"/>
    <col min="9132" max="9133" width="8.33203125" style="7" customWidth="1"/>
    <col min="9134" max="9134" width="14.33203125" style="7" customWidth="1"/>
    <col min="9135" max="9136" width="8.33203125" style="7" customWidth="1"/>
    <col min="9137" max="9137" width="11.6640625" style="7" customWidth="1"/>
    <col min="9138" max="9139" width="8.33203125" style="7" customWidth="1"/>
    <col min="9140" max="9140" width="12.33203125" style="7" customWidth="1"/>
    <col min="9141" max="9141" width="13" style="7" customWidth="1"/>
    <col min="9142" max="9142" width="11.33203125" style="7" customWidth="1"/>
    <col min="9143" max="9144" width="8.33203125" style="7" customWidth="1"/>
    <col min="9145" max="9145" width="10.33203125" style="7" customWidth="1"/>
    <col min="9146" max="9147" width="12" style="7" customWidth="1"/>
    <col min="9148" max="9148" width="12.5546875" style="7" customWidth="1"/>
    <col min="9149" max="9149" width="12" style="7" customWidth="1"/>
    <col min="9150" max="9150" width="9.33203125" style="7" customWidth="1"/>
    <col min="9151" max="9151" width="11.5546875" style="7" customWidth="1"/>
    <col min="9152" max="9153" width="8.33203125" style="7" customWidth="1"/>
    <col min="9154" max="9154" width="10.33203125" style="7" customWidth="1"/>
    <col min="9155" max="9156" width="11.33203125" style="7" customWidth="1"/>
    <col min="9157" max="9157" width="16.6640625" style="7" customWidth="1"/>
    <col min="9158" max="9158" width="12.33203125" style="7" customWidth="1"/>
    <col min="9159" max="9163" width="8.33203125" style="7" customWidth="1"/>
    <col min="9164" max="9164" width="11.5546875" style="7" customWidth="1"/>
    <col min="9165" max="9168" width="8.33203125" style="7" customWidth="1"/>
    <col min="9169" max="9169" width="17" style="7" customWidth="1"/>
    <col min="9170" max="9170" width="13.44140625" style="7" customWidth="1"/>
    <col min="9171" max="9174" width="8.33203125" style="7" customWidth="1"/>
    <col min="9175" max="9176" width="11" style="7" customWidth="1"/>
    <col min="9177" max="9179" width="8.33203125" style="7" customWidth="1"/>
    <col min="9180" max="9180" width="10.5546875" style="7" customWidth="1"/>
    <col min="9181" max="9181" width="8.33203125" style="7" customWidth="1"/>
    <col min="9182" max="9182" width="10.6640625" style="7" customWidth="1"/>
    <col min="9183" max="9183" width="8.33203125" style="7" customWidth="1"/>
    <col min="9184" max="9184" width="11" style="7" customWidth="1"/>
    <col min="9185" max="9185" width="8.33203125" style="7" customWidth="1"/>
    <col min="9186" max="9186" width="11.44140625" style="7" customWidth="1"/>
    <col min="9187" max="9187" width="11" style="7" customWidth="1"/>
    <col min="9188" max="9188" width="8.33203125" style="7" customWidth="1"/>
    <col min="9189" max="9189" width="11.5546875" style="7" customWidth="1"/>
    <col min="9190" max="9190" width="13.33203125" style="7" customWidth="1"/>
    <col min="9191" max="9191" width="11.6640625" style="7" customWidth="1"/>
    <col min="9192" max="9192" width="12.6640625" style="7" customWidth="1"/>
    <col min="9193" max="9193" width="18.6640625" style="7" customWidth="1"/>
    <col min="9194" max="9277" width="8.33203125" style="7"/>
    <col min="9278" max="9278" width="17.33203125" style="7" customWidth="1"/>
    <col min="9279" max="9279" width="11.5546875" style="7" customWidth="1"/>
    <col min="9280" max="9280" width="10.6640625" style="7" customWidth="1"/>
    <col min="9281" max="9281" width="10.44140625" style="7" customWidth="1"/>
    <col min="9282" max="9282" width="13.6640625" style="7" customWidth="1"/>
    <col min="9283" max="9283" width="11.6640625" style="7" customWidth="1"/>
    <col min="9284" max="9284" width="11.33203125" style="7" customWidth="1"/>
    <col min="9285" max="9285" width="9.33203125" style="7" customWidth="1"/>
    <col min="9286" max="9286" width="9.6640625" style="7" customWidth="1"/>
    <col min="9287" max="9287" width="14" style="7" customWidth="1"/>
    <col min="9288" max="9288" width="16" style="7" customWidth="1"/>
    <col min="9289" max="9291" width="14" style="7" customWidth="1"/>
    <col min="9292" max="9292" width="13" style="7" customWidth="1"/>
    <col min="9293" max="9293" width="15" style="7" customWidth="1"/>
    <col min="9294" max="9294" width="14" style="7" customWidth="1"/>
    <col min="9295" max="9295" width="17" style="7" customWidth="1"/>
    <col min="9296" max="9296" width="16" style="7" customWidth="1"/>
    <col min="9297" max="9298" width="18" style="7" customWidth="1"/>
    <col min="9299" max="9299" width="19" style="7" customWidth="1"/>
    <col min="9300" max="9301" width="13" style="7" customWidth="1"/>
    <col min="9302" max="9302" width="16" style="7" customWidth="1"/>
    <col min="9303" max="9303" width="13" style="7" customWidth="1"/>
    <col min="9304" max="9304" width="14" style="7" customWidth="1"/>
    <col min="9305" max="9305" width="16" style="7" customWidth="1"/>
    <col min="9306" max="9306" width="14" style="7" customWidth="1"/>
    <col min="9307" max="9307" width="13" style="7" customWidth="1"/>
    <col min="9308" max="9308" width="18" style="7" customWidth="1"/>
    <col min="9309" max="9310" width="14" style="7" customWidth="1"/>
    <col min="9311" max="9312" width="13" style="7" customWidth="1"/>
    <col min="9313" max="9313" width="16" style="7" customWidth="1"/>
    <col min="9314" max="9315" width="14" style="7" customWidth="1"/>
    <col min="9316" max="9316" width="17" style="7" customWidth="1"/>
    <col min="9317" max="9317" width="14" style="7" customWidth="1"/>
    <col min="9318" max="9318" width="12" style="7" customWidth="1"/>
    <col min="9319" max="9319" width="13.5546875" style="7" customWidth="1"/>
    <col min="9320" max="9320" width="12.6640625" style="7" customWidth="1"/>
    <col min="9321" max="9321" width="11.33203125" style="7" customWidth="1"/>
    <col min="9322" max="9322" width="14" style="7" customWidth="1"/>
    <col min="9323" max="9323" width="13.33203125" style="7" customWidth="1"/>
    <col min="9324" max="9324" width="12.6640625" style="7" customWidth="1"/>
    <col min="9325" max="9325" width="17.33203125" style="7" customWidth="1"/>
    <col min="9326" max="9326" width="17" style="7" customWidth="1"/>
    <col min="9327" max="9327" width="14" style="7" customWidth="1"/>
    <col min="9328" max="9330" width="13" style="7" customWidth="1"/>
    <col min="9331" max="9331" width="15" style="7" customWidth="1"/>
    <col min="9332" max="9332" width="17" style="7" customWidth="1"/>
    <col min="9333" max="9333" width="14" style="7" customWidth="1"/>
    <col min="9334" max="9334" width="13" style="7" customWidth="1"/>
    <col min="9335" max="9335" width="15" style="7" customWidth="1"/>
    <col min="9336" max="9336" width="9.5546875" style="7" customWidth="1"/>
    <col min="9337" max="9337" width="16" style="7" customWidth="1"/>
    <col min="9338" max="9338" width="14.5546875" style="7" customWidth="1"/>
    <col min="9339" max="9339" width="10" style="7" customWidth="1"/>
    <col min="9340" max="9340" width="18" style="7" customWidth="1"/>
    <col min="9341" max="9341" width="9.5546875" style="7" customWidth="1"/>
    <col min="9342" max="9342" width="15" style="7" customWidth="1"/>
    <col min="9343" max="9343" width="11" style="7" customWidth="1"/>
    <col min="9344" max="9344" width="8" style="7" customWidth="1"/>
    <col min="9345" max="9345" width="14" style="7" customWidth="1"/>
    <col min="9346" max="9349" width="13" style="7" customWidth="1"/>
    <col min="9350" max="9350" width="17" style="7" customWidth="1"/>
    <col min="9351" max="9351" width="13" style="7" customWidth="1"/>
    <col min="9352" max="9352" width="18" style="7" customWidth="1"/>
    <col min="9353" max="9353" width="14" style="7" customWidth="1"/>
    <col min="9354" max="9354" width="15" style="7" customWidth="1"/>
    <col min="9355" max="9355" width="14" style="7" customWidth="1"/>
    <col min="9356" max="9356" width="13" style="7" customWidth="1"/>
    <col min="9357" max="9357" width="16" style="7" customWidth="1"/>
    <col min="9358" max="9358" width="20" style="7" customWidth="1"/>
    <col min="9359" max="9359" width="15" style="7" customWidth="1"/>
    <col min="9360" max="9360" width="13" style="7" customWidth="1"/>
    <col min="9361" max="9361" width="21.33203125" style="7" customWidth="1"/>
    <col min="9362" max="9362" width="8.5546875" style="7" customWidth="1"/>
    <col min="9363" max="9363" width="14.33203125" style="7" customWidth="1"/>
    <col min="9364" max="9364" width="13.5546875" style="7" customWidth="1"/>
    <col min="9365" max="9369" width="8.33203125" style="7" customWidth="1"/>
    <col min="9370" max="9370" width="15" style="7" customWidth="1"/>
    <col min="9371" max="9372" width="11.44140625" style="7" customWidth="1"/>
    <col min="9373" max="9374" width="8.33203125" style="7" customWidth="1"/>
    <col min="9375" max="9375" width="15" style="7" customWidth="1"/>
    <col min="9376" max="9376" width="13" style="7" customWidth="1"/>
    <col min="9377" max="9377" width="10.5546875" style="7" customWidth="1"/>
    <col min="9378" max="9379" width="8.33203125" style="7" customWidth="1"/>
    <col min="9380" max="9380" width="11" style="7" customWidth="1"/>
    <col min="9381" max="9381" width="10.44140625" style="7" customWidth="1"/>
    <col min="9382" max="9382" width="11.6640625" style="7" customWidth="1"/>
    <col min="9383" max="9383" width="14.44140625" style="7" customWidth="1"/>
    <col min="9384" max="9384" width="12.44140625" style="7" customWidth="1"/>
    <col min="9385" max="9385" width="17.33203125" style="7" customWidth="1"/>
    <col min="9386" max="9386" width="14" style="7" customWidth="1"/>
    <col min="9387" max="9387" width="10" style="7" customWidth="1"/>
    <col min="9388" max="9389" width="8.33203125" style="7" customWidth="1"/>
    <col min="9390" max="9390" width="14.33203125" style="7" customWidth="1"/>
    <col min="9391" max="9392" width="8.33203125" style="7" customWidth="1"/>
    <col min="9393" max="9393" width="11.6640625" style="7" customWidth="1"/>
    <col min="9394" max="9395" width="8.33203125" style="7" customWidth="1"/>
    <col min="9396" max="9396" width="12.33203125" style="7" customWidth="1"/>
    <col min="9397" max="9397" width="13" style="7" customWidth="1"/>
    <col min="9398" max="9398" width="11.33203125" style="7" customWidth="1"/>
    <col min="9399" max="9400" width="8.33203125" style="7" customWidth="1"/>
    <col min="9401" max="9401" width="10.33203125" style="7" customWidth="1"/>
    <col min="9402" max="9403" width="12" style="7" customWidth="1"/>
    <col min="9404" max="9404" width="12.5546875" style="7" customWidth="1"/>
    <col min="9405" max="9405" width="12" style="7" customWidth="1"/>
    <col min="9406" max="9406" width="9.33203125" style="7" customWidth="1"/>
    <col min="9407" max="9407" width="11.5546875" style="7" customWidth="1"/>
    <col min="9408" max="9409" width="8.33203125" style="7" customWidth="1"/>
    <col min="9410" max="9410" width="10.33203125" style="7" customWidth="1"/>
    <col min="9411" max="9412" width="11.33203125" style="7" customWidth="1"/>
    <col min="9413" max="9413" width="16.6640625" style="7" customWidth="1"/>
    <col min="9414" max="9414" width="12.33203125" style="7" customWidth="1"/>
    <col min="9415" max="9419" width="8.33203125" style="7" customWidth="1"/>
    <col min="9420" max="9420" width="11.5546875" style="7" customWidth="1"/>
    <col min="9421" max="9424" width="8.33203125" style="7" customWidth="1"/>
    <col min="9425" max="9425" width="17" style="7" customWidth="1"/>
    <col min="9426" max="9426" width="13.44140625" style="7" customWidth="1"/>
    <col min="9427" max="9430" width="8.33203125" style="7" customWidth="1"/>
    <col min="9431" max="9432" width="11" style="7" customWidth="1"/>
    <col min="9433" max="9435" width="8.33203125" style="7" customWidth="1"/>
    <col min="9436" max="9436" width="10.5546875" style="7" customWidth="1"/>
    <col min="9437" max="9437" width="8.33203125" style="7" customWidth="1"/>
    <col min="9438" max="9438" width="10.6640625" style="7" customWidth="1"/>
    <col min="9439" max="9439" width="8.33203125" style="7" customWidth="1"/>
    <col min="9440" max="9440" width="11" style="7" customWidth="1"/>
    <col min="9441" max="9441" width="8.33203125" style="7" customWidth="1"/>
    <col min="9442" max="9442" width="11.44140625" style="7" customWidth="1"/>
    <col min="9443" max="9443" width="11" style="7" customWidth="1"/>
    <col min="9444" max="9444" width="8.33203125" style="7" customWidth="1"/>
    <col min="9445" max="9445" width="11.5546875" style="7" customWidth="1"/>
    <col min="9446" max="9446" width="13.33203125" style="7" customWidth="1"/>
    <col min="9447" max="9447" width="11.6640625" style="7" customWidth="1"/>
    <col min="9448" max="9448" width="12.6640625" style="7" customWidth="1"/>
    <col min="9449" max="9449" width="18.6640625" style="7" customWidth="1"/>
    <col min="9450" max="9533" width="8.33203125" style="7"/>
    <col min="9534" max="9534" width="17.33203125" style="7" customWidth="1"/>
    <col min="9535" max="9535" width="11.5546875" style="7" customWidth="1"/>
    <col min="9536" max="9536" width="10.6640625" style="7" customWidth="1"/>
    <col min="9537" max="9537" width="10.44140625" style="7" customWidth="1"/>
    <col min="9538" max="9538" width="13.6640625" style="7" customWidth="1"/>
    <col min="9539" max="9539" width="11.6640625" style="7" customWidth="1"/>
    <col min="9540" max="9540" width="11.33203125" style="7" customWidth="1"/>
    <col min="9541" max="9541" width="9.33203125" style="7" customWidth="1"/>
    <col min="9542" max="9542" width="9.6640625" style="7" customWidth="1"/>
    <col min="9543" max="9543" width="14" style="7" customWidth="1"/>
    <col min="9544" max="9544" width="16" style="7" customWidth="1"/>
    <col min="9545" max="9547" width="14" style="7" customWidth="1"/>
    <col min="9548" max="9548" width="13" style="7" customWidth="1"/>
    <col min="9549" max="9549" width="15" style="7" customWidth="1"/>
    <col min="9550" max="9550" width="14" style="7" customWidth="1"/>
    <col min="9551" max="9551" width="17" style="7" customWidth="1"/>
    <col min="9552" max="9552" width="16" style="7" customWidth="1"/>
    <col min="9553" max="9554" width="18" style="7" customWidth="1"/>
    <col min="9555" max="9555" width="19" style="7" customWidth="1"/>
    <col min="9556" max="9557" width="13" style="7" customWidth="1"/>
    <col min="9558" max="9558" width="16" style="7" customWidth="1"/>
    <col min="9559" max="9559" width="13" style="7" customWidth="1"/>
    <col min="9560" max="9560" width="14" style="7" customWidth="1"/>
    <col min="9561" max="9561" width="16" style="7" customWidth="1"/>
    <col min="9562" max="9562" width="14" style="7" customWidth="1"/>
    <col min="9563" max="9563" width="13" style="7" customWidth="1"/>
    <col min="9564" max="9564" width="18" style="7" customWidth="1"/>
    <col min="9565" max="9566" width="14" style="7" customWidth="1"/>
    <col min="9567" max="9568" width="13" style="7" customWidth="1"/>
    <col min="9569" max="9569" width="16" style="7" customWidth="1"/>
    <col min="9570" max="9571" width="14" style="7" customWidth="1"/>
    <col min="9572" max="9572" width="17" style="7" customWidth="1"/>
    <col min="9573" max="9573" width="14" style="7" customWidth="1"/>
    <col min="9574" max="9574" width="12" style="7" customWidth="1"/>
    <col min="9575" max="9575" width="13.5546875" style="7" customWidth="1"/>
    <col min="9576" max="9576" width="12.6640625" style="7" customWidth="1"/>
    <col min="9577" max="9577" width="11.33203125" style="7" customWidth="1"/>
    <col min="9578" max="9578" width="14" style="7" customWidth="1"/>
    <col min="9579" max="9579" width="13.33203125" style="7" customWidth="1"/>
    <col min="9580" max="9580" width="12.6640625" style="7" customWidth="1"/>
    <col min="9581" max="9581" width="17.33203125" style="7" customWidth="1"/>
    <col min="9582" max="9582" width="17" style="7" customWidth="1"/>
    <col min="9583" max="9583" width="14" style="7" customWidth="1"/>
    <col min="9584" max="9586" width="13" style="7" customWidth="1"/>
    <col min="9587" max="9587" width="15" style="7" customWidth="1"/>
    <col min="9588" max="9588" width="17" style="7" customWidth="1"/>
    <col min="9589" max="9589" width="14" style="7" customWidth="1"/>
    <col min="9590" max="9590" width="13" style="7" customWidth="1"/>
    <col min="9591" max="9591" width="15" style="7" customWidth="1"/>
    <col min="9592" max="9592" width="9.5546875" style="7" customWidth="1"/>
    <col min="9593" max="9593" width="16" style="7" customWidth="1"/>
    <col min="9594" max="9594" width="14.5546875" style="7" customWidth="1"/>
    <col min="9595" max="9595" width="10" style="7" customWidth="1"/>
    <col min="9596" max="9596" width="18" style="7" customWidth="1"/>
    <col min="9597" max="9597" width="9.5546875" style="7" customWidth="1"/>
    <col min="9598" max="9598" width="15" style="7" customWidth="1"/>
    <col min="9599" max="9599" width="11" style="7" customWidth="1"/>
    <col min="9600" max="9600" width="8" style="7" customWidth="1"/>
    <col min="9601" max="9601" width="14" style="7" customWidth="1"/>
    <col min="9602" max="9605" width="13" style="7" customWidth="1"/>
    <col min="9606" max="9606" width="17" style="7" customWidth="1"/>
    <col min="9607" max="9607" width="13" style="7" customWidth="1"/>
    <col min="9608" max="9608" width="18" style="7" customWidth="1"/>
    <col min="9609" max="9609" width="14" style="7" customWidth="1"/>
    <col min="9610" max="9610" width="15" style="7" customWidth="1"/>
    <col min="9611" max="9611" width="14" style="7" customWidth="1"/>
    <col min="9612" max="9612" width="13" style="7" customWidth="1"/>
    <col min="9613" max="9613" width="16" style="7" customWidth="1"/>
    <col min="9614" max="9614" width="20" style="7" customWidth="1"/>
    <col min="9615" max="9615" width="15" style="7" customWidth="1"/>
    <col min="9616" max="9616" width="13" style="7" customWidth="1"/>
    <col min="9617" max="9617" width="21.33203125" style="7" customWidth="1"/>
    <col min="9618" max="9618" width="8.5546875" style="7" customWidth="1"/>
    <col min="9619" max="9619" width="14.33203125" style="7" customWidth="1"/>
    <col min="9620" max="9620" width="13.5546875" style="7" customWidth="1"/>
    <col min="9621" max="9625" width="8.33203125" style="7" customWidth="1"/>
    <col min="9626" max="9626" width="15" style="7" customWidth="1"/>
    <col min="9627" max="9628" width="11.44140625" style="7" customWidth="1"/>
    <col min="9629" max="9630" width="8.33203125" style="7" customWidth="1"/>
    <col min="9631" max="9631" width="15" style="7" customWidth="1"/>
    <col min="9632" max="9632" width="13" style="7" customWidth="1"/>
    <col min="9633" max="9633" width="10.5546875" style="7" customWidth="1"/>
    <col min="9634" max="9635" width="8.33203125" style="7" customWidth="1"/>
    <col min="9636" max="9636" width="11" style="7" customWidth="1"/>
    <col min="9637" max="9637" width="10.44140625" style="7" customWidth="1"/>
    <col min="9638" max="9638" width="11.6640625" style="7" customWidth="1"/>
    <col min="9639" max="9639" width="14.44140625" style="7" customWidth="1"/>
    <col min="9640" max="9640" width="12.44140625" style="7" customWidth="1"/>
    <col min="9641" max="9641" width="17.33203125" style="7" customWidth="1"/>
    <col min="9642" max="9642" width="14" style="7" customWidth="1"/>
    <col min="9643" max="9643" width="10" style="7" customWidth="1"/>
    <col min="9644" max="9645" width="8.33203125" style="7" customWidth="1"/>
    <col min="9646" max="9646" width="14.33203125" style="7" customWidth="1"/>
    <col min="9647" max="9648" width="8.33203125" style="7" customWidth="1"/>
    <col min="9649" max="9649" width="11.6640625" style="7" customWidth="1"/>
    <col min="9650" max="9651" width="8.33203125" style="7" customWidth="1"/>
    <col min="9652" max="9652" width="12.33203125" style="7" customWidth="1"/>
    <col min="9653" max="9653" width="13" style="7" customWidth="1"/>
    <col min="9654" max="9654" width="11.33203125" style="7" customWidth="1"/>
    <col min="9655" max="9656" width="8.33203125" style="7" customWidth="1"/>
    <col min="9657" max="9657" width="10.33203125" style="7" customWidth="1"/>
    <col min="9658" max="9659" width="12" style="7" customWidth="1"/>
    <col min="9660" max="9660" width="12.5546875" style="7" customWidth="1"/>
    <col min="9661" max="9661" width="12" style="7" customWidth="1"/>
    <col min="9662" max="9662" width="9.33203125" style="7" customWidth="1"/>
    <col min="9663" max="9663" width="11.5546875" style="7" customWidth="1"/>
    <col min="9664" max="9665" width="8.33203125" style="7" customWidth="1"/>
    <col min="9666" max="9666" width="10.33203125" style="7" customWidth="1"/>
    <col min="9667" max="9668" width="11.33203125" style="7" customWidth="1"/>
    <col min="9669" max="9669" width="16.6640625" style="7" customWidth="1"/>
    <col min="9670" max="9670" width="12.33203125" style="7" customWidth="1"/>
    <col min="9671" max="9675" width="8.33203125" style="7" customWidth="1"/>
    <col min="9676" max="9676" width="11.5546875" style="7" customWidth="1"/>
    <col min="9677" max="9680" width="8.33203125" style="7" customWidth="1"/>
    <col min="9681" max="9681" width="17" style="7" customWidth="1"/>
    <col min="9682" max="9682" width="13.44140625" style="7" customWidth="1"/>
    <col min="9683" max="9686" width="8.33203125" style="7" customWidth="1"/>
    <col min="9687" max="9688" width="11" style="7" customWidth="1"/>
    <col min="9689" max="9691" width="8.33203125" style="7" customWidth="1"/>
    <col min="9692" max="9692" width="10.5546875" style="7" customWidth="1"/>
    <col min="9693" max="9693" width="8.33203125" style="7" customWidth="1"/>
    <col min="9694" max="9694" width="10.6640625" style="7" customWidth="1"/>
    <col min="9695" max="9695" width="8.33203125" style="7" customWidth="1"/>
    <col min="9696" max="9696" width="11" style="7" customWidth="1"/>
    <col min="9697" max="9697" width="8.33203125" style="7" customWidth="1"/>
    <col min="9698" max="9698" width="11.44140625" style="7" customWidth="1"/>
    <col min="9699" max="9699" width="11" style="7" customWidth="1"/>
    <col min="9700" max="9700" width="8.33203125" style="7" customWidth="1"/>
    <col min="9701" max="9701" width="11.5546875" style="7" customWidth="1"/>
    <col min="9702" max="9702" width="13.33203125" style="7" customWidth="1"/>
    <col min="9703" max="9703" width="11.6640625" style="7" customWidth="1"/>
    <col min="9704" max="9704" width="12.6640625" style="7" customWidth="1"/>
    <col min="9705" max="9705" width="18.6640625" style="7" customWidth="1"/>
    <col min="9706" max="9789" width="8.33203125" style="7"/>
    <col min="9790" max="9790" width="17.33203125" style="7" customWidth="1"/>
    <col min="9791" max="9791" width="11.5546875" style="7" customWidth="1"/>
    <col min="9792" max="9792" width="10.6640625" style="7" customWidth="1"/>
    <col min="9793" max="9793" width="10.44140625" style="7" customWidth="1"/>
    <col min="9794" max="9794" width="13.6640625" style="7" customWidth="1"/>
    <col min="9795" max="9795" width="11.6640625" style="7" customWidth="1"/>
    <col min="9796" max="9796" width="11.33203125" style="7" customWidth="1"/>
    <col min="9797" max="9797" width="9.33203125" style="7" customWidth="1"/>
    <col min="9798" max="9798" width="9.6640625" style="7" customWidth="1"/>
    <col min="9799" max="9799" width="14" style="7" customWidth="1"/>
    <col min="9800" max="9800" width="16" style="7" customWidth="1"/>
    <col min="9801" max="9803" width="14" style="7" customWidth="1"/>
    <col min="9804" max="9804" width="13" style="7" customWidth="1"/>
    <col min="9805" max="9805" width="15" style="7" customWidth="1"/>
    <col min="9806" max="9806" width="14" style="7" customWidth="1"/>
    <col min="9807" max="9807" width="17" style="7" customWidth="1"/>
    <col min="9808" max="9808" width="16" style="7" customWidth="1"/>
    <col min="9809" max="9810" width="18" style="7" customWidth="1"/>
    <col min="9811" max="9811" width="19" style="7" customWidth="1"/>
    <col min="9812" max="9813" width="13" style="7" customWidth="1"/>
    <col min="9814" max="9814" width="16" style="7" customWidth="1"/>
    <col min="9815" max="9815" width="13" style="7" customWidth="1"/>
    <col min="9816" max="9816" width="14" style="7" customWidth="1"/>
    <col min="9817" max="9817" width="16" style="7" customWidth="1"/>
    <col min="9818" max="9818" width="14" style="7" customWidth="1"/>
    <col min="9819" max="9819" width="13" style="7" customWidth="1"/>
    <col min="9820" max="9820" width="18" style="7" customWidth="1"/>
    <col min="9821" max="9822" width="14" style="7" customWidth="1"/>
    <col min="9823" max="9824" width="13" style="7" customWidth="1"/>
    <col min="9825" max="9825" width="16" style="7" customWidth="1"/>
    <col min="9826" max="9827" width="14" style="7" customWidth="1"/>
    <col min="9828" max="9828" width="17" style="7" customWidth="1"/>
    <col min="9829" max="9829" width="14" style="7" customWidth="1"/>
    <col min="9830" max="9830" width="12" style="7" customWidth="1"/>
    <col min="9831" max="9831" width="13.5546875" style="7" customWidth="1"/>
    <col min="9832" max="9832" width="12.6640625" style="7" customWidth="1"/>
    <col min="9833" max="9833" width="11.33203125" style="7" customWidth="1"/>
    <col min="9834" max="9834" width="14" style="7" customWidth="1"/>
    <col min="9835" max="9835" width="13.33203125" style="7" customWidth="1"/>
    <col min="9836" max="9836" width="12.6640625" style="7" customWidth="1"/>
    <col min="9837" max="9837" width="17.33203125" style="7" customWidth="1"/>
    <col min="9838" max="9838" width="17" style="7" customWidth="1"/>
    <col min="9839" max="9839" width="14" style="7" customWidth="1"/>
    <col min="9840" max="9842" width="13" style="7" customWidth="1"/>
    <col min="9843" max="9843" width="15" style="7" customWidth="1"/>
    <col min="9844" max="9844" width="17" style="7" customWidth="1"/>
    <col min="9845" max="9845" width="14" style="7" customWidth="1"/>
    <col min="9846" max="9846" width="13" style="7" customWidth="1"/>
    <col min="9847" max="9847" width="15" style="7" customWidth="1"/>
    <col min="9848" max="9848" width="9.5546875" style="7" customWidth="1"/>
    <col min="9849" max="9849" width="16" style="7" customWidth="1"/>
    <col min="9850" max="9850" width="14.5546875" style="7" customWidth="1"/>
    <col min="9851" max="9851" width="10" style="7" customWidth="1"/>
    <col min="9852" max="9852" width="18" style="7" customWidth="1"/>
    <col min="9853" max="9853" width="9.5546875" style="7" customWidth="1"/>
    <col min="9854" max="9854" width="15" style="7" customWidth="1"/>
    <col min="9855" max="9855" width="11" style="7" customWidth="1"/>
    <col min="9856" max="9856" width="8" style="7" customWidth="1"/>
    <col min="9857" max="9857" width="14" style="7" customWidth="1"/>
    <col min="9858" max="9861" width="13" style="7" customWidth="1"/>
    <col min="9862" max="9862" width="17" style="7" customWidth="1"/>
    <col min="9863" max="9863" width="13" style="7" customWidth="1"/>
    <col min="9864" max="9864" width="18" style="7" customWidth="1"/>
    <col min="9865" max="9865" width="14" style="7" customWidth="1"/>
    <col min="9866" max="9866" width="15" style="7" customWidth="1"/>
    <col min="9867" max="9867" width="14" style="7" customWidth="1"/>
    <col min="9868" max="9868" width="13" style="7" customWidth="1"/>
    <col min="9869" max="9869" width="16" style="7" customWidth="1"/>
    <col min="9870" max="9870" width="20" style="7" customWidth="1"/>
    <col min="9871" max="9871" width="15" style="7" customWidth="1"/>
    <col min="9872" max="9872" width="13" style="7" customWidth="1"/>
    <col min="9873" max="9873" width="21.33203125" style="7" customWidth="1"/>
    <col min="9874" max="9874" width="8.5546875" style="7" customWidth="1"/>
    <col min="9875" max="9875" width="14.33203125" style="7" customWidth="1"/>
    <col min="9876" max="9876" width="13.5546875" style="7" customWidth="1"/>
    <col min="9877" max="9881" width="8.33203125" style="7" customWidth="1"/>
    <col min="9882" max="9882" width="15" style="7" customWidth="1"/>
    <col min="9883" max="9884" width="11.44140625" style="7" customWidth="1"/>
    <col min="9885" max="9886" width="8.33203125" style="7" customWidth="1"/>
    <col min="9887" max="9887" width="15" style="7" customWidth="1"/>
    <col min="9888" max="9888" width="13" style="7" customWidth="1"/>
    <col min="9889" max="9889" width="10.5546875" style="7" customWidth="1"/>
    <col min="9890" max="9891" width="8.33203125" style="7" customWidth="1"/>
    <col min="9892" max="9892" width="11" style="7" customWidth="1"/>
    <col min="9893" max="9893" width="10.44140625" style="7" customWidth="1"/>
    <col min="9894" max="9894" width="11.6640625" style="7" customWidth="1"/>
    <col min="9895" max="9895" width="14.44140625" style="7" customWidth="1"/>
    <col min="9896" max="9896" width="12.44140625" style="7" customWidth="1"/>
    <col min="9897" max="9897" width="17.33203125" style="7" customWidth="1"/>
    <col min="9898" max="9898" width="14" style="7" customWidth="1"/>
    <col min="9899" max="9899" width="10" style="7" customWidth="1"/>
    <col min="9900" max="9901" width="8.33203125" style="7" customWidth="1"/>
    <col min="9902" max="9902" width="14.33203125" style="7" customWidth="1"/>
    <col min="9903" max="9904" width="8.33203125" style="7" customWidth="1"/>
    <col min="9905" max="9905" width="11.6640625" style="7" customWidth="1"/>
    <col min="9906" max="9907" width="8.33203125" style="7" customWidth="1"/>
    <col min="9908" max="9908" width="12.33203125" style="7" customWidth="1"/>
    <col min="9909" max="9909" width="13" style="7" customWidth="1"/>
    <col min="9910" max="9910" width="11.33203125" style="7" customWidth="1"/>
    <col min="9911" max="9912" width="8.33203125" style="7" customWidth="1"/>
    <col min="9913" max="9913" width="10.33203125" style="7" customWidth="1"/>
    <col min="9914" max="9915" width="12" style="7" customWidth="1"/>
    <col min="9916" max="9916" width="12.5546875" style="7" customWidth="1"/>
    <col min="9917" max="9917" width="12" style="7" customWidth="1"/>
    <col min="9918" max="9918" width="9.33203125" style="7" customWidth="1"/>
    <col min="9919" max="9919" width="11.5546875" style="7" customWidth="1"/>
    <col min="9920" max="9921" width="8.33203125" style="7" customWidth="1"/>
    <col min="9922" max="9922" width="10.33203125" style="7" customWidth="1"/>
    <col min="9923" max="9924" width="11.33203125" style="7" customWidth="1"/>
    <col min="9925" max="9925" width="16.6640625" style="7" customWidth="1"/>
    <col min="9926" max="9926" width="12.33203125" style="7" customWidth="1"/>
    <col min="9927" max="9931" width="8.33203125" style="7" customWidth="1"/>
    <col min="9932" max="9932" width="11.5546875" style="7" customWidth="1"/>
    <col min="9933" max="9936" width="8.33203125" style="7" customWidth="1"/>
    <col min="9937" max="9937" width="17" style="7" customWidth="1"/>
    <col min="9938" max="9938" width="13.44140625" style="7" customWidth="1"/>
    <col min="9939" max="9942" width="8.33203125" style="7" customWidth="1"/>
    <col min="9943" max="9944" width="11" style="7" customWidth="1"/>
    <col min="9945" max="9947" width="8.33203125" style="7" customWidth="1"/>
    <col min="9948" max="9948" width="10.5546875" style="7" customWidth="1"/>
    <col min="9949" max="9949" width="8.33203125" style="7" customWidth="1"/>
    <col min="9950" max="9950" width="10.6640625" style="7" customWidth="1"/>
    <col min="9951" max="9951" width="8.33203125" style="7" customWidth="1"/>
    <col min="9952" max="9952" width="11" style="7" customWidth="1"/>
    <col min="9953" max="9953" width="8.33203125" style="7" customWidth="1"/>
    <col min="9954" max="9954" width="11.44140625" style="7" customWidth="1"/>
    <col min="9955" max="9955" width="11" style="7" customWidth="1"/>
    <col min="9956" max="9956" width="8.33203125" style="7" customWidth="1"/>
    <col min="9957" max="9957" width="11.5546875" style="7" customWidth="1"/>
    <col min="9958" max="9958" width="13.33203125" style="7" customWidth="1"/>
    <col min="9959" max="9959" width="11.6640625" style="7" customWidth="1"/>
    <col min="9960" max="9960" width="12.6640625" style="7" customWidth="1"/>
    <col min="9961" max="9961" width="18.6640625" style="7" customWidth="1"/>
    <col min="9962" max="10045" width="8.33203125" style="7"/>
    <col min="10046" max="10046" width="17.33203125" style="7" customWidth="1"/>
    <col min="10047" max="10047" width="11.5546875" style="7" customWidth="1"/>
    <col min="10048" max="10048" width="10.6640625" style="7" customWidth="1"/>
    <col min="10049" max="10049" width="10.44140625" style="7" customWidth="1"/>
    <col min="10050" max="10050" width="13.6640625" style="7" customWidth="1"/>
    <col min="10051" max="10051" width="11.6640625" style="7" customWidth="1"/>
    <col min="10052" max="10052" width="11.33203125" style="7" customWidth="1"/>
    <col min="10053" max="10053" width="9.33203125" style="7" customWidth="1"/>
    <col min="10054" max="10054" width="9.6640625" style="7" customWidth="1"/>
    <col min="10055" max="10055" width="14" style="7" customWidth="1"/>
    <col min="10056" max="10056" width="16" style="7" customWidth="1"/>
    <col min="10057" max="10059" width="14" style="7" customWidth="1"/>
    <col min="10060" max="10060" width="13" style="7" customWidth="1"/>
    <col min="10061" max="10061" width="15" style="7" customWidth="1"/>
    <col min="10062" max="10062" width="14" style="7" customWidth="1"/>
    <col min="10063" max="10063" width="17" style="7" customWidth="1"/>
    <col min="10064" max="10064" width="16" style="7" customWidth="1"/>
    <col min="10065" max="10066" width="18" style="7" customWidth="1"/>
    <col min="10067" max="10067" width="19" style="7" customWidth="1"/>
    <col min="10068" max="10069" width="13" style="7" customWidth="1"/>
    <col min="10070" max="10070" width="16" style="7" customWidth="1"/>
    <col min="10071" max="10071" width="13" style="7" customWidth="1"/>
    <col min="10072" max="10072" width="14" style="7" customWidth="1"/>
    <col min="10073" max="10073" width="16" style="7" customWidth="1"/>
    <col min="10074" max="10074" width="14" style="7" customWidth="1"/>
    <col min="10075" max="10075" width="13" style="7" customWidth="1"/>
    <col min="10076" max="10076" width="18" style="7" customWidth="1"/>
    <col min="10077" max="10078" width="14" style="7" customWidth="1"/>
    <col min="10079" max="10080" width="13" style="7" customWidth="1"/>
    <col min="10081" max="10081" width="16" style="7" customWidth="1"/>
    <col min="10082" max="10083" width="14" style="7" customWidth="1"/>
    <col min="10084" max="10084" width="17" style="7" customWidth="1"/>
    <col min="10085" max="10085" width="14" style="7" customWidth="1"/>
    <col min="10086" max="10086" width="12" style="7" customWidth="1"/>
    <col min="10087" max="10087" width="13.5546875" style="7" customWidth="1"/>
    <col min="10088" max="10088" width="12.6640625" style="7" customWidth="1"/>
    <col min="10089" max="10089" width="11.33203125" style="7" customWidth="1"/>
    <col min="10090" max="10090" width="14" style="7" customWidth="1"/>
    <col min="10091" max="10091" width="13.33203125" style="7" customWidth="1"/>
    <col min="10092" max="10092" width="12.6640625" style="7" customWidth="1"/>
    <col min="10093" max="10093" width="17.33203125" style="7" customWidth="1"/>
    <col min="10094" max="10094" width="17" style="7" customWidth="1"/>
    <col min="10095" max="10095" width="14" style="7" customWidth="1"/>
    <col min="10096" max="10098" width="13" style="7" customWidth="1"/>
    <col min="10099" max="10099" width="15" style="7" customWidth="1"/>
    <col min="10100" max="10100" width="17" style="7" customWidth="1"/>
    <col min="10101" max="10101" width="14" style="7" customWidth="1"/>
    <col min="10102" max="10102" width="13" style="7" customWidth="1"/>
    <col min="10103" max="10103" width="15" style="7" customWidth="1"/>
    <col min="10104" max="10104" width="9.5546875" style="7" customWidth="1"/>
    <col min="10105" max="10105" width="16" style="7" customWidth="1"/>
    <col min="10106" max="10106" width="14.5546875" style="7" customWidth="1"/>
    <col min="10107" max="10107" width="10" style="7" customWidth="1"/>
    <col min="10108" max="10108" width="18" style="7" customWidth="1"/>
    <col min="10109" max="10109" width="9.5546875" style="7" customWidth="1"/>
    <col min="10110" max="10110" width="15" style="7" customWidth="1"/>
    <col min="10111" max="10111" width="11" style="7" customWidth="1"/>
    <col min="10112" max="10112" width="8" style="7" customWidth="1"/>
    <col min="10113" max="10113" width="14" style="7" customWidth="1"/>
    <col min="10114" max="10117" width="13" style="7" customWidth="1"/>
    <col min="10118" max="10118" width="17" style="7" customWidth="1"/>
    <col min="10119" max="10119" width="13" style="7" customWidth="1"/>
    <col min="10120" max="10120" width="18" style="7" customWidth="1"/>
    <col min="10121" max="10121" width="14" style="7" customWidth="1"/>
    <col min="10122" max="10122" width="15" style="7" customWidth="1"/>
    <col min="10123" max="10123" width="14" style="7" customWidth="1"/>
    <col min="10124" max="10124" width="13" style="7" customWidth="1"/>
    <col min="10125" max="10125" width="16" style="7" customWidth="1"/>
    <col min="10126" max="10126" width="20" style="7" customWidth="1"/>
    <col min="10127" max="10127" width="15" style="7" customWidth="1"/>
    <col min="10128" max="10128" width="13" style="7" customWidth="1"/>
    <col min="10129" max="10129" width="21.33203125" style="7" customWidth="1"/>
    <col min="10130" max="10130" width="8.5546875" style="7" customWidth="1"/>
    <col min="10131" max="10131" width="14.33203125" style="7" customWidth="1"/>
    <col min="10132" max="10132" width="13.5546875" style="7" customWidth="1"/>
    <col min="10133" max="10137" width="8.33203125" style="7" customWidth="1"/>
    <col min="10138" max="10138" width="15" style="7" customWidth="1"/>
    <col min="10139" max="10140" width="11.44140625" style="7" customWidth="1"/>
    <col min="10141" max="10142" width="8.33203125" style="7" customWidth="1"/>
    <col min="10143" max="10143" width="15" style="7" customWidth="1"/>
    <col min="10144" max="10144" width="13" style="7" customWidth="1"/>
    <col min="10145" max="10145" width="10.5546875" style="7" customWidth="1"/>
    <col min="10146" max="10147" width="8.33203125" style="7" customWidth="1"/>
    <col min="10148" max="10148" width="11" style="7" customWidth="1"/>
    <col min="10149" max="10149" width="10.44140625" style="7" customWidth="1"/>
    <col min="10150" max="10150" width="11.6640625" style="7" customWidth="1"/>
    <col min="10151" max="10151" width="14.44140625" style="7" customWidth="1"/>
    <col min="10152" max="10152" width="12.44140625" style="7" customWidth="1"/>
    <col min="10153" max="10153" width="17.33203125" style="7" customWidth="1"/>
    <col min="10154" max="10154" width="14" style="7" customWidth="1"/>
    <col min="10155" max="10155" width="10" style="7" customWidth="1"/>
    <col min="10156" max="10157" width="8.33203125" style="7" customWidth="1"/>
    <col min="10158" max="10158" width="14.33203125" style="7" customWidth="1"/>
    <col min="10159" max="10160" width="8.33203125" style="7" customWidth="1"/>
    <col min="10161" max="10161" width="11.6640625" style="7" customWidth="1"/>
    <col min="10162" max="10163" width="8.33203125" style="7" customWidth="1"/>
    <col min="10164" max="10164" width="12.33203125" style="7" customWidth="1"/>
    <col min="10165" max="10165" width="13" style="7" customWidth="1"/>
    <col min="10166" max="10166" width="11.33203125" style="7" customWidth="1"/>
    <col min="10167" max="10168" width="8.33203125" style="7" customWidth="1"/>
    <col min="10169" max="10169" width="10.33203125" style="7" customWidth="1"/>
    <col min="10170" max="10171" width="12" style="7" customWidth="1"/>
    <col min="10172" max="10172" width="12.5546875" style="7" customWidth="1"/>
    <col min="10173" max="10173" width="12" style="7" customWidth="1"/>
    <col min="10174" max="10174" width="9.33203125" style="7" customWidth="1"/>
    <col min="10175" max="10175" width="11.5546875" style="7" customWidth="1"/>
    <col min="10176" max="10177" width="8.33203125" style="7" customWidth="1"/>
    <col min="10178" max="10178" width="10.33203125" style="7" customWidth="1"/>
    <col min="10179" max="10180" width="11.33203125" style="7" customWidth="1"/>
    <col min="10181" max="10181" width="16.6640625" style="7" customWidth="1"/>
    <col min="10182" max="10182" width="12.33203125" style="7" customWidth="1"/>
    <col min="10183" max="10187" width="8.33203125" style="7" customWidth="1"/>
    <col min="10188" max="10188" width="11.5546875" style="7" customWidth="1"/>
    <col min="10189" max="10192" width="8.33203125" style="7" customWidth="1"/>
    <col min="10193" max="10193" width="17" style="7" customWidth="1"/>
    <col min="10194" max="10194" width="13.44140625" style="7" customWidth="1"/>
    <col min="10195" max="10198" width="8.33203125" style="7" customWidth="1"/>
    <col min="10199" max="10200" width="11" style="7" customWidth="1"/>
    <col min="10201" max="10203" width="8.33203125" style="7" customWidth="1"/>
    <col min="10204" max="10204" width="10.5546875" style="7" customWidth="1"/>
    <col min="10205" max="10205" width="8.33203125" style="7" customWidth="1"/>
    <col min="10206" max="10206" width="10.6640625" style="7" customWidth="1"/>
    <col min="10207" max="10207" width="8.33203125" style="7" customWidth="1"/>
    <col min="10208" max="10208" width="11" style="7" customWidth="1"/>
    <col min="10209" max="10209" width="8.33203125" style="7" customWidth="1"/>
    <col min="10210" max="10210" width="11.44140625" style="7" customWidth="1"/>
    <col min="10211" max="10211" width="11" style="7" customWidth="1"/>
    <col min="10212" max="10212" width="8.33203125" style="7" customWidth="1"/>
    <col min="10213" max="10213" width="11.5546875" style="7" customWidth="1"/>
    <col min="10214" max="10214" width="13.33203125" style="7" customWidth="1"/>
    <col min="10215" max="10215" width="11.6640625" style="7" customWidth="1"/>
    <col min="10216" max="10216" width="12.6640625" style="7" customWidth="1"/>
    <col min="10217" max="10217" width="18.6640625" style="7" customWidth="1"/>
    <col min="10218" max="10301" width="8.33203125" style="7"/>
    <col min="10302" max="10302" width="17.33203125" style="7" customWidth="1"/>
    <col min="10303" max="10303" width="11.5546875" style="7" customWidth="1"/>
    <col min="10304" max="10304" width="10.6640625" style="7" customWidth="1"/>
    <col min="10305" max="10305" width="10.44140625" style="7" customWidth="1"/>
    <col min="10306" max="10306" width="13.6640625" style="7" customWidth="1"/>
    <col min="10307" max="10307" width="11.6640625" style="7" customWidth="1"/>
    <col min="10308" max="10308" width="11.33203125" style="7" customWidth="1"/>
    <col min="10309" max="10309" width="9.33203125" style="7" customWidth="1"/>
    <col min="10310" max="10310" width="9.6640625" style="7" customWidth="1"/>
    <col min="10311" max="10311" width="14" style="7" customWidth="1"/>
    <col min="10312" max="10312" width="16" style="7" customWidth="1"/>
    <col min="10313" max="10315" width="14" style="7" customWidth="1"/>
    <col min="10316" max="10316" width="13" style="7" customWidth="1"/>
    <col min="10317" max="10317" width="15" style="7" customWidth="1"/>
    <col min="10318" max="10318" width="14" style="7" customWidth="1"/>
    <col min="10319" max="10319" width="17" style="7" customWidth="1"/>
    <col min="10320" max="10320" width="16" style="7" customWidth="1"/>
    <col min="10321" max="10322" width="18" style="7" customWidth="1"/>
    <col min="10323" max="10323" width="19" style="7" customWidth="1"/>
    <col min="10324" max="10325" width="13" style="7" customWidth="1"/>
    <col min="10326" max="10326" width="16" style="7" customWidth="1"/>
    <col min="10327" max="10327" width="13" style="7" customWidth="1"/>
    <col min="10328" max="10328" width="14" style="7" customWidth="1"/>
    <col min="10329" max="10329" width="16" style="7" customWidth="1"/>
    <col min="10330" max="10330" width="14" style="7" customWidth="1"/>
    <col min="10331" max="10331" width="13" style="7" customWidth="1"/>
    <col min="10332" max="10332" width="18" style="7" customWidth="1"/>
    <col min="10333" max="10334" width="14" style="7" customWidth="1"/>
    <col min="10335" max="10336" width="13" style="7" customWidth="1"/>
    <col min="10337" max="10337" width="16" style="7" customWidth="1"/>
    <col min="10338" max="10339" width="14" style="7" customWidth="1"/>
    <col min="10340" max="10340" width="17" style="7" customWidth="1"/>
    <col min="10341" max="10341" width="14" style="7" customWidth="1"/>
    <col min="10342" max="10342" width="12" style="7" customWidth="1"/>
    <col min="10343" max="10343" width="13.5546875" style="7" customWidth="1"/>
    <col min="10344" max="10344" width="12.6640625" style="7" customWidth="1"/>
    <col min="10345" max="10345" width="11.33203125" style="7" customWidth="1"/>
    <col min="10346" max="10346" width="14" style="7" customWidth="1"/>
    <col min="10347" max="10347" width="13.33203125" style="7" customWidth="1"/>
    <col min="10348" max="10348" width="12.6640625" style="7" customWidth="1"/>
    <col min="10349" max="10349" width="17.33203125" style="7" customWidth="1"/>
    <col min="10350" max="10350" width="17" style="7" customWidth="1"/>
    <col min="10351" max="10351" width="14" style="7" customWidth="1"/>
    <col min="10352" max="10354" width="13" style="7" customWidth="1"/>
    <col min="10355" max="10355" width="15" style="7" customWidth="1"/>
    <col min="10356" max="10356" width="17" style="7" customWidth="1"/>
    <col min="10357" max="10357" width="14" style="7" customWidth="1"/>
    <col min="10358" max="10358" width="13" style="7" customWidth="1"/>
    <col min="10359" max="10359" width="15" style="7" customWidth="1"/>
    <col min="10360" max="10360" width="9.5546875" style="7" customWidth="1"/>
    <col min="10361" max="10361" width="16" style="7" customWidth="1"/>
    <col min="10362" max="10362" width="14.5546875" style="7" customWidth="1"/>
    <col min="10363" max="10363" width="10" style="7" customWidth="1"/>
    <col min="10364" max="10364" width="18" style="7" customWidth="1"/>
    <col min="10365" max="10365" width="9.5546875" style="7" customWidth="1"/>
    <col min="10366" max="10366" width="15" style="7" customWidth="1"/>
    <col min="10367" max="10367" width="11" style="7" customWidth="1"/>
    <col min="10368" max="10368" width="8" style="7" customWidth="1"/>
    <col min="10369" max="10369" width="14" style="7" customWidth="1"/>
    <col min="10370" max="10373" width="13" style="7" customWidth="1"/>
    <col min="10374" max="10374" width="17" style="7" customWidth="1"/>
    <col min="10375" max="10375" width="13" style="7" customWidth="1"/>
    <col min="10376" max="10376" width="18" style="7" customWidth="1"/>
    <col min="10377" max="10377" width="14" style="7" customWidth="1"/>
    <col min="10378" max="10378" width="15" style="7" customWidth="1"/>
    <col min="10379" max="10379" width="14" style="7" customWidth="1"/>
    <col min="10380" max="10380" width="13" style="7" customWidth="1"/>
    <col min="10381" max="10381" width="16" style="7" customWidth="1"/>
    <col min="10382" max="10382" width="20" style="7" customWidth="1"/>
    <col min="10383" max="10383" width="15" style="7" customWidth="1"/>
    <col min="10384" max="10384" width="13" style="7" customWidth="1"/>
    <col min="10385" max="10385" width="21.33203125" style="7" customWidth="1"/>
    <col min="10386" max="10386" width="8.5546875" style="7" customWidth="1"/>
    <col min="10387" max="10387" width="14.33203125" style="7" customWidth="1"/>
    <col min="10388" max="10388" width="13.5546875" style="7" customWidth="1"/>
    <col min="10389" max="10393" width="8.33203125" style="7" customWidth="1"/>
    <col min="10394" max="10394" width="15" style="7" customWidth="1"/>
    <col min="10395" max="10396" width="11.44140625" style="7" customWidth="1"/>
    <col min="10397" max="10398" width="8.33203125" style="7" customWidth="1"/>
    <col min="10399" max="10399" width="15" style="7" customWidth="1"/>
    <col min="10400" max="10400" width="13" style="7" customWidth="1"/>
    <col min="10401" max="10401" width="10.5546875" style="7" customWidth="1"/>
    <col min="10402" max="10403" width="8.33203125" style="7" customWidth="1"/>
    <col min="10404" max="10404" width="11" style="7" customWidth="1"/>
    <col min="10405" max="10405" width="10.44140625" style="7" customWidth="1"/>
    <col min="10406" max="10406" width="11.6640625" style="7" customWidth="1"/>
    <col min="10407" max="10407" width="14.44140625" style="7" customWidth="1"/>
    <col min="10408" max="10408" width="12.44140625" style="7" customWidth="1"/>
    <col min="10409" max="10409" width="17.33203125" style="7" customWidth="1"/>
    <col min="10410" max="10410" width="14" style="7" customWidth="1"/>
    <col min="10411" max="10411" width="10" style="7" customWidth="1"/>
    <col min="10412" max="10413" width="8.33203125" style="7" customWidth="1"/>
    <col min="10414" max="10414" width="14.33203125" style="7" customWidth="1"/>
    <col min="10415" max="10416" width="8.33203125" style="7" customWidth="1"/>
    <col min="10417" max="10417" width="11.6640625" style="7" customWidth="1"/>
    <col min="10418" max="10419" width="8.33203125" style="7" customWidth="1"/>
    <col min="10420" max="10420" width="12.33203125" style="7" customWidth="1"/>
    <col min="10421" max="10421" width="13" style="7" customWidth="1"/>
    <col min="10422" max="10422" width="11.33203125" style="7" customWidth="1"/>
    <col min="10423" max="10424" width="8.33203125" style="7" customWidth="1"/>
    <col min="10425" max="10425" width="10.33203125" style="7" customWidth="1"/>
    <col min="10426" max="10427" width="12" style="7" customWidth="1"/>
    <col min="10428" max="10428" width="12.5546875" style="7" customWidth="1"/>
    <col min="10429" max="10429" width="12" style="7" customWidth="1"/>
    <col min="10430" max="10430" width="9.33203125" style="7" customWidth="1"/>
    <col min="10431" max="10431" width="11.5546875" style="7" customWidth="1"/>
    <col min="10432" max="10433" width="8.33203125" style="7" customWidth="1"/>
    <col min="10434" max="10434" width="10.33203125" style="7" customWidth="1"/>
    <col min="10435" max="10436" width="11.33203125" style="7" customWidth="1"/>
    <col min="10437" max="10437" width="16.6640625" style="7" customWidth="1"/>
    <col min="10438" max="10438" width="12.33203125" style="7" customWidth="1"/>
    <col min="10439" max="10443" width="8.33203125" style="7" customWidth="1"/>
    <col min="10444" max="10444" width="11.5546875" style="7" customWidth="1"/>
    <col min="10445" max="10448" width="8.33203125" style="7" customWidth="1"/>
    <col min="10449" max="10449" width="17" style="7" customWidth="1"/>
    <col min="10450" max="10450" width="13.44140625" style="7" customWidth="1"/>
    <col min="10451" max="10454" width="8.33203125" style="7" customWidth="1"/>
    <col min="10455" max="10456" width="11" style="7" customWidth="1"/>
    <col min="10457" max="10459" width="8.33203125" style="7" customWidth="1"/>
    <col min="10460" max="10460" width="10.5546875" style="7" customWidth="1"/>
    <col min="10461" max="10461" width="8.33203125" style="7" customWidth="1"/>
    <col min="10462" max="10462" width="10.6640625" style="7" customWidth="1"/>
    <col min="10463" max="10463" width="8.33203125" style="7" customWidth="1"/>
    <col min="10464" max="10464" width="11" style="7" customWidth="1"/>
    <col min="10465" max="10465" width="8.33203125" style="7" customWidth="1"/>
    <col min="10466" max="10466" width="11.44140625" style="7" customWidth="1"/>
    <col min="10467" max="10467" width="11" style="7" customWidth="1"/>
    <col min="10468" max="10468" width="8.33203125" style="7" customWidth="1"/>
    <col min="10469" max="10469" width="11.5546875" style="7" customWidth="1"/>
    <col min="10470" max="10470" width="13.33203125" style="7" customWidth="1"/>
    <col min="10471" max="10471" width="11.6640625" style="7" customWidth="1"/>
    <col min="10472" max="10472" width="12.6640625" style="7" customWidth="1"/>
    <col min="10473" max="10473" width="18.6640625" style="7" customWidth="1"/>
    <col min="10474" max="10557" width="8.33203125" style="7"/>
    <col min="10558" max="10558" width="17.33203125" style="7" customWidth="1"/>
    <col min="10559" max="10559" width="11.5546875" style="7" customWidth="1"/>
    <col min="10560" max="10560" width="10.6640625" style="7" customWidth="1"/>
    <col min="10561" max="10561" width="10.44140625" style="7" customWidth="1"/>
    <col min="10562" max="10562" width="13.6640625" style="7" customWidth="1"/>
    <col min="10563" max="10563" width="11.6640625" style="7" customWidth="1"/>
    <col min="10564" max="10564" width="11.33203125" style="7" customWidth="1"/>
    <col min="10565" max="10565" width="9.33203125" style="7" customWidth="1"/>
    <col min="10566" max="10566" width="9.6640625" style="7" customWidth="1"/>
    <col min="10567" max="10567" width="14" style="7" customWidth="1"/>
    <col min="10568" max="10568" width="16" style="7" customWidth="1"/>
    <col min="10569" max="10571" width="14" style="7" customWidth="1"/>
    <col min="10572" max="10572" width="13" style="7" customWidth="1"/>
    <col min="10573" max="10573" width="15" style="7" customWidth="1"/>
    <col min="10574" max="10574" width="14" style="7" customWidth="1"/>
    <col min="10575" max="10575" width="17" style="7" customWidth="1"/>
    <col min="10576" max="10576" width="16" style="7" customWidth="1"/>
    <col min="10577" max="10578" width="18" style="7" customWidth="1"/>
    <col min="10579" max="10579" width="19" style="7" customWidth="1"/>
    <col min="10580" max="10581" width="13" style="7" customWidth="1"/>
    <col min="10582" max="10582" width="16" style="7" customWidth="1"/>
    <col min="10583" max="10583" width="13" style="7" customWidth="1"/>
    <col min="10584" max="10584" width="14" style="7" customWidth="1"/>
    <col min="10585" max="10585" width="16" style="7" customWidth="1"/>
    <col min="10586" max="10586" width="14" style="7" customWidth="1"/>
    <col min="10587" max="10587" width="13" style="7" customWidth="1"/>
    <col min="10588" max="10588" width="18" style="7" customWidth="1"/>
    <col min="10589" max="10590" width="14" style="7" customWidth="1"/>
    <col min="10591" max="10592" width="13" style="7" customWidth="1"/>
    <col min="10593" max="10593" width="16" style="7" customWidth="1"/>
    <col min="10594" max="10595" width="14" style="7" customWidth="1"/>
    <col min="10596" max="10596" width="17" style="7" customWidth="1"/>
    <col min="10597" max="10597" width="14" style="7" customWidth="1"/>
    <col min="10598" max="10598" width="12" style="7" customWidth="1"/>
    <col min="10599" max="10599" width="13.5546875" style="7" customWidth="1"/>
    <col min="10600" max="10600" width="12.6640625" style="7" customWidth="1"/>
    <col min="10601" max="10601" width="11.33203125" style="7" customWidth="1"/>
    <col min="10602" max="10602" width="14" style="7" customWidth="1"/>
    <col min="10603" max="10603" width="13.33203125" style="7" customWidth="1"/>
    <col min="10604" max="10604" width="12.6640625" style="7" customWidth="1"/>
    <col min="10605" max="10605" width="17.33203125" style="7" customWidth="1"/>
    <col min="10606" max="10606" width="17" style="7" customWidth="1"/>
    <col min="10607" max="10607" width="14" style="7" customWidth="1"/>
    <col min="10608" max="10610" width="13" style="7" customWidth="1"/>
    <col min="10611" max="10611" width="15" style="7" customWidth="1"/>
    <col min="10612" max="10612" width="17" style="7" customWidth="1"/>
    <col min="10613" max="10613" width="14" style="7" customWidth="1"/>
    <col min="10614" max="10614" width="13" style="7" customWidth="1"/>
    <col min="10615" max="10615" width="15" style="7" customWidth="1"/>
    <col min="10616" max="10616" width="9.5546875" style="7" customWidth="1"/>
    <col min="10617" max="10617" width="16" style="7" customWidth="1"/>
    <col min="10618" max="10618" width="14.5546875" style="7" customWidth="1"/>
    <col min="10619" max="10619" width="10" style="7" customWidth="1"/>
    <col min="10620" max="10620" width="18" style="7" customWidth="1"/>
    <col min="10621" max="10621" width="9.5546875" style="7" customWidth="1"/>
    <col min="10622" max="10622" width="15" style="7" customWidth="1"/>
    <col min="10623" max="10623" width="11" style="7" customWidth="1"/>
    <col min="10624" max="10624" width="8" style="7" customWidth="1"/>
    <col min="10625" max="10625" width="14" style="7" customWidth="1"/>
    <col min="10626" max="10629" width="13" style="7" customWidth="1"/>
    <col min="10630" max="10630" width="17" style="7" customWidth="1"/>
    <col min="10631" max="10631" width="13" style="7" customWidth="1"/>
    <col min="10632" max="10632" width="18" style="7" customWidth="1"/>
    <col min="10633" max="10633" width="14" style="7" customWidth="1"/>
    <col min="10634" max="10634" width="15" style="7" customWidth="1"/>
    <col min="10635" max="10635" width="14" style="7" customWidth="1"/>
    <col min="10636" max="10636" width="13" style="7" customWidth="1"/>
    <col min="10637" max="10637" width="16" style="7" customWidth="1"/>
    <col min="10638" max="10638" width="20" style="7" customWidth="1"/>
    <col min="10639" max="10639" width="15" style="7" customWidth="1"/>
    <col min="10640" max="10640" width="13" style="7" customWidth="1"/>
    <col min="10641" max="10641" width="21.33203125" style="7" customWidth="1"/>
    <col min="10642" max="10642" width="8.5546875" style="7" customWidth="1"/>
    <col min="10643" max="10643" width="14.33203125" style="7" customWidth="1"/>
    <col min="10644" max="10644" width="13.5546875" style="7" customWidth="1"/>
    <col min="10645" max="10649" width="8.33203125" style="7" customWidth="1"/>
    <col min="10650" max="10650" width="15" style="7" customWidth="1"/>
    <col min="10651" max="10652" width="11.44140625" style="7" customWidth="1"/>
    <col min="10653" max="10654" width="8.33203125" style="7" customWidth="1"/>
    <col min="10655" max="10655" width="15" style="7" customWidth="1"/>
    <col min="10656" max="10656" width="13" style="7" customWidth="1"/>
    <col min="10657" max="10657" width="10.5546875" style="7" customWidth="1"/>
    <col min="10658" max="10659" width="8.33203125" style="7" customWidth="1"/>
    <col min="10660" max="10660" width="11" style="7" customWidth="1"/>
    <col min="10661" max="10661" width="10.44140625" style="7" customWidth="1"/>
    <col min="10662" max="10662" width="11.6640625" style="7" customWidth="1"/>
    <col min="10663" max="10663" width="14.44140625" style="7" customWidth="1"/>
    <col min="10664" max="10664" width="12.44140625" style="7" customWidth="1"/>
    <col min="10665" max="10665" width="17.33203125" style="7" customWidth="1"/>
    <col min="10666" max="10666" width="14" style="7" customWidth="1"/>
    <col min="10667" max="10667" width="10" style="7" customWidth="1"/>
    <col min="10668" max="10669" width="8.33203125" style="7" customWidth="1"/>
    <col min="10670" max="10670" width="14.33203125" style="7" customWidth="1"/>
    <col min="10671" max="10672" width="8.33203125" style="7" customWidth="1"/>
    <col min="10673" max="10673" width="11.6640625" style="7" customWidth="1"/>
    <col min="10674" max="10675" width="8.33203125" style="7" customWidth="1"/>
    <col min="10676" max="10676" width="12.33203125" style="7" customWidth="1"/>
    <col min="10677" max="10677" width="13" style="7" customWidth="1"/>
    <col min="10678" max="10678" width="11.33203125" style="7" customWidth="1"/>
    <col min="10679" max="10680" width="8.33203125" style="7" customWidth="1"/>
    <col min="10681" max="10681" width="10.33203125" style="7" customWidth="1"/>
    <col min="10682" max="10683" width="12" style="7" customWidth="1"/>
    <col min="10684" max="10684" width="12.5546875" style="7" customWidth="1"/>
    <col min="10685" max="10685" width="12" style="7" customWidth="1"/>
    <col min="10686" max="10686" width="9.33203125" style="7" customWidth="1"/>
    <col min="10687" max="10687" width="11.5546875" style="7" customWidth="1"/>
    <col min="10688" max="10689" width="8.33203125" style="7" customWidth="1"/>
    <col min="10690" max="10690" width="10.33203125" style="7" customWidth="1"/>
    <col min="10691" max="10692" width="11.33203125" style="7" customWidth="1"/>
    <col min="10693" max="10693" width="16.6640625" style="7" customWidth="1"/>
    <col min="10694" max="10694" width="12.33203125" style="7" customWidth="1"/>
    <col min="10695" max="10699" width="8.33203125" style="7" customWidth="1"/>
    <col min="10700" max="10700" width="11.5546875" style="7" customWidth="1"/>
    <col min="10701" max="10704" width="8.33203125" style="7" customWidth="1"/>
    <col min="10705" max="10705" width="17" style="7" customWidth="1"/>
    <col min="10706" max="10706" width="13.44140625" style="7" customWidth="1"/>
    <col min="10707" max="10710" width="8.33203125" style="7" customWidth="1"/>
    <col min="10711" max="10712" width="11" style="7" customWidth="1"/>
    <col min="10713" max="10715" width="8.33203125" style="7" customWidth="1"/>
    <col min="10716" max="10716" width="10.5546875" style="7" customWidth="1"/>
    <col min="10717" max="10717" width="8.33203125" style="7" customWidth="1"/>
    <col min="10718" max="10718" width="10.6640625" style="7" customWidth="1"/>
    <col min="10719" max="10719" width="8.33203125" style="7" customWidth="1"/>
    <col min="10720" max="10720" width="11" style="7" customWidth="1"/>
    <col min="10721" max="10721" width="8.33203125" style="7" customWidth="1"/>
    <col min="10722" max="10722" width="11.44140625" style="7" customWidth="1"/>
    <col min="10723" max="10723" width="11" style="7" customWidth="1"/>
    <col min="10724" max="10724" width="8.33203125" style="7" customWidth="1"/>
    <col min="10725" max="10725" width="11.5546875" style="7" customWidth="1"/>
    <col min="10726" max="10726" width="13.33203125" style="7" customWidth="1"/>
    <col min="10727" max="10727" width="11.6640625" style="7" customWidth="1"/>
    <col min="10728" max="10728" width="12.6640625" style="7" customWidth="1"/>
    <col min="10729" max="10729" width="18.6640625" style="7" customWidth="1"/>
    <col min="10730" max="10813" width="8.33203125" style="7"/>
    <col min="10814" max="10814" width="17.33203125" style="7" customWidth="1"/>
    <col min="10815" max="10815" width="11.5546875" style="7" customWidth="1"/>
    <col min="10816" max="10816" width="10.6640625" style="7" customWidth="1"/>
    <col min="10817" max="10817" width="10.44140625" style="7" customWidth="1"/>
    <col min="10818" max="10818" width="13.6640625" style="7" customWidth="1"/>
    <col min="10819" max="10819" width="11.6640625" style="7" customWidth="1"/>
    <col min="10820" max="10820" width="11.33203125" style="7" customWidth="1"/>
    <col min="10821" max="10821" width="9.33203125" style="7" customWidth="1"/>
    <col min="10822" max="10822" width="9.6640625" style="7" customWidth="1"/>
    <col min="10823" max="10823" width="14" style="7" customWidth="1"/>
    <col min="10824" max="10824" width="16" style="7" customWidth="1"/>
    <col min="10825" max="10827" width="14" style="7" customWidth="1"/>
    <col min="10828" max="10828" width="13" style="7" customWidth="1"/>
    <col min="10829" max="10829" width="15" style="7" customWidth="1"/>
    <col min="10830" max="10830" width="14" style="7" customWidth="1"/>
    <col min="10831" max="10831" width="17" style="7" customWidth="1"/>
    <col min="10832" max="10832" width="16" style="7" customWidth="1"/>
    <col min="10833" max="10834" width="18" style="7" customWidth="1"/>
    <col min="10835" max="10835" width="19" style="7" customWidth="1"/>
    <col min="10836" max="10837" width="13" style="7" customWidth="1"/>
    <col min="10838" max="10838" width="16" style="7" customWidth="1"/>
    <col min="10839" max="10839" width="13" style="7" customWidth="1"/>
    <col min="10840" max="10840" width="14" style="7" customWidth="1"/>
    <col min="10841" max="10841" width="16" style="7" customWidth="1"/>
    <col min="10842" max="10842" width="14" style="7" customWidth="1"/>
    <col min="10843" max="10843" width="13" style="7" customWidth="1"/>
    <col min="10844" max="10844" width="18" style="7" customWidth="1"/>
    <col min="10845" max="10846" width="14" style="7" customWidth="1"/>
    <col min="10847" max="10848" width="13" style="7" customWidth="1"/>
    <col min="10849" max="10849" width="16" style="7" customWidth="1"/>
    <col min="10850" max="10851" width="14" style="7" customWidth="1"/>
    <col min="10852" max="10852" width="17" style="7" customWidth="1"/>
    <col min="10853" max="10853" width="14" style="7" customWidth="1"/>
    <col min="10854" max="10854" width="12" style="7" customWidth="1"/>
    <col min="10855" max="10855" width="13.5546875" style="7" customWidth="1"/>
    <col min="10856" max="10856" width="12.6640625" style="7" customWidth="1"/>
    <col min="10857" max="10857" width="11.33203125" style="7" customWidth="1"/>
    <col min="10858" max="10858" width="14" style="7" customWidth="1"/>
    <col min="10859" max="10859" width="13.33203125" style="7" customWidth="1"/>
    <col min="10860" max="10860" width="12.6640625" style="7" customWidth="1"/>
    <col min="10861" max="10861" width="17.33203125" style="7" customWidth="1"/>
    <col min="10862" max="10862" width="17" style="7" customWidth="1"/>
    <col min="10863" max="10863" width="14" style="7" customWidth="1"/>
    <col min="10864" max="10866" width="13" style="7" customWidth="1"/>
    <col min="10867" max="10867" width="15" style="7" customWidth="1"/>
    <col min="10868" max="10868" width="17" style="7" customWidth="1"/>
    <col min="10869" max="10869" width="14" style="7" customWidth="1"/>
    <col min="10870" max="10870" width="13" style="7" customWidth="1"/>
    <col min="10871" max="10871" width="15" style="7" customWidth="1"/>
    <col min="10872" max="10872" width="9.5546875" style="7" customWidth="1"/>
    <col min="10873" max="10873" width="16" style="7" customWidth="1"/>
    <col min="10874" max="10874" width="14.5546875" style="7" customWidth="1"/>
    <col min="10875" max="10875" width="10" style="7" customWidth="1"/>
    <col min="10876" max="10876" width="18" style="7" customWidth="1"/>
    <col min="10877" max="10877" width="9.5546875" style="7" customWidth="1"/>
    <col min="10878" max="10878" width="15" style="7" customWidth="1"/>
    <col min="10879" max="10879" width="11" style="7" customWidth="1"/>
    <col min="10880" max="10880" width="8" style="7" customWidth="1"/>
    <col min="10881" max="10881" width="14" style="7" customWidth="1"/>
    <col min="10882" max="10885" width="13" style="7" customWidth="1"/>
    <col min="10886" max="10886" width="17" style="7" customWidth="1"/>
    <col min="10887" max="10887" width="13" style="7" customWidth="1"/>
    <col min="10888" max="10888" width="18" style="7" customWidth="1"/>
    <col min="10889" max="10889" width="14" style="7" customWidth="1"/>
    <col min="10890" max="10890" width="15" style="7" customWidth="1"/>
    <col min="10891" max="10891" width="14" style="7" customWidth="1"/>
    <col min="10892" max="10892" width="13" style="7" customWidth="1"/>
    <col min="10893" max="10893" width="16" style="7" customWidth="1"/>
    <col min="10894" max="10894" width="20" style="7" customWidth="1"/>
    <col min="10895" max="10895" width="15" style="7" customWidth="1"/>
    <col min="10896" max="10896" width="13" style="7" customWidth="1"/>
    <col min="10897" max="10897" width="21.33203125" style="7" customWidth="1"/>
    <col min="10898" max="10898" width="8.5546875" style="7" customWidth="1"/>
    <col min="10899" max="10899" width="14.33203125" style="7" customWidth="1"/>
    <col min="10900" max="10900" width="13.5546875" style="7" customWidth="1"/>
    <col min="10901" max="10905" width="8.33203125" style="7" customWidth="1"/>
    <col min="10906" max="10906" width="15" style="7" customWidth="1"/>
    <col min="10907" max="10908" width="11.44140625" style="7" customWidth="1"/>
    <col min="10909" max="10910" width="8.33203125" style="7" customWidth="1"/>
    <col min="10911" max="10911" width="15" style="7" customWidth="1"/>
    <col min="10912" max="10912" width="13" style="7" customWidth="1"/>
    <col min="10913" max="10913" width="10.5546875" style="7" customWidth="1"/>
    <col min="10914" max="10915" width="8.33203125" style="7" customWidth="1"/>
    <col min="10916" max="10916" width="11" style="7" customWidth="1"/>
    <col min="10917" max="10917" width="10.44140625" style="7" customWidth="1"/>
    <col min="10918" max="10918" width="11.6640625" style="7" customWidth="1"/>
    <col min="10919" max="10919" width="14.44140625" style="7" customWidth="1"/>
    <col min="10920" max="10920" width="12.44140625" style="7" customWidth="1"/>
    <col min="10921" max="10921" width="17.33203125" style="7" customWidth="1"/>
    <col min="10922" max="10922" width="14" style="7" customWidth="1"/>
    <col min="10923" max="10923" width="10" style="7" customWidth="1"/>
    <col min="10924" max="10925" width="8.33203125" style="7" customWidth="1"/>
    <col min="10926" max="10926" width="14.33203125" style="7" customWidth="1"/>
    <col min="10927" max="10928" width="8.33203125" style="7" customWidth="1"/>
    <col min="10929" max="10929" width="11.6640625" style="7" customWidth="1"/>
    <col min="10930" max="10931" width="8.33203125" style="7" customWidth="1"/>
    <col min="10932" max="10932" width="12.33203125" style="7" customWidth="1"/>
    <col min="10933" max="10933" width="13" style="7" customWidth="1"/>
    <col min="10934" max="10934" width="11.33203125" style="7" customWidth="1"/>
    <col min="10935" max="10936" width="8.33203125" style="7" customWidth="1"/>
    <col min="10937" max="10937" width="10.33203125" style="7" customWidth="1"/>
    <col min="10938" max="10939" width="12" style="7" customWidth="1"/>
    <col min="10940" max="10940" width="12.5546875" style="7" customWidth="1"/>
    <col min="10941" max="10941" width="12" style="7" customWidth="1"/>
    <col min="10942" max="10942" width="9.33203125" style="7" customWidth="1"/>
    <col min="10943" max="10943" width="11.5546875" style="7" customWidth="1"/>
    <col min="10944" max="10945" width="8.33203125" style="7" customWidth="1"/>
    <col min="10946" max="10946" width="10.33203125" style="7" customWidth="1"/>
    <col min="10947" max="10948" width="11.33203125" style="7" customWidth="1"/>
    <col min="10949" max="10949" width="16.6640625" style="7" customWidth="1"/>
    <col min="10950" max="10950" width="12.33203125" style="7" customWidth="1"/>
    <col min="10951" max="10955" width="8.33203125" style="7" customWidth="1"/>
    <col min="10956" max="10956" width="11.5546875" style="7" customWidth="1"/>
    <col min="10957" max="10960" width="8.33203125" style="7" customWidth="1"/>
    <col min="10961" max="10961" width="17" style="7" customWidth="1"/>
    <col min="10962" max="10962" width="13.44140625" style="7" customWidth="1"/>
    <col min="10963" max="10966" width="8.33203125" style="7" customWidth="1"/>
    <col min="10967" max="10968" width="11" style="7" customWidth="1"/>
    <col min="10969" max="10971" width="8.33203125" style="7" customWidth="1"/>
    <col min="10972" max="10972" width="10.5546875" style="7" customWidth="1"/>
    <col min="10973" max="10973" width="8.33203125" style="7" customWidth="1"/>
    <col min="10974" max="10974" width="10.6640625" style="7" customWidth="1"/>
    <col min="10975" max="10975" width="8.33203125" style="7" customWidth="1"/>
    <col min="10976" max="10976" width="11" style="7" customWidth="1"/>
    <col min="10977" max="10977" width="8.33203125" style="7" customWidth="1"/>
    <col min="10978" max="10978" width="11.44140625" style="7" customWidth="1"/>
    <col min="10979" max="10979" width="11" style="7" customWidth="1"/>
    <col min="10980" max="10980" width="8.33203125" style="7" customWidth="1"/>
    <col min="10981" max="10981" width="11.5546875" style="7" customWidth="1"/>
    <col min="10982" max="10982" width="13.33203125" style="7" customWidth="1"/>
    <col min="10983" max="10983" width="11.6640625" style="7" customWidth="1"/>
    <col min="10984" max="10984" width="12.6640625" style="7" customWidth="1"/>
    <col min="10985" max="10985" width="18.6640625" style="7" customWidth="1"/>
    <col min="10986" max="11069" width="8.33203125" style="7"/>
    <col min="11070" max="11070" width="17.33203125" style="7" customWidth="1"/>
    <col min="11071" max="11071" width="11.5546875" style="7" customWidth="1"/>
    <col min="11072" max="11072" width="10.6640625" style="7" customWidth="1"/>
    <col min="11073" max="11073" width="10.44140625" style="7" customWidth="1"/>
    <col min="11074" max="11074" width="13.6640625" style="7" customWidth="1"/>
    <col min="11075" max="11075" width="11.6640625" style="7" customWidth="1"/>
    <col min="11076" max="11076" width="11.33203125" style="7" customWidth="1"/>
    <col min="11077" max="11077" width="9.33203125" style="7" customWidth="1"/>
    <col min="11078" max="11078" width="9.6640625" style="7" customWidth="1"/>
    <col min="11079" max="11079" width="14" style="7" customWidth="1"/>
    <col min="11080" max="11080" width="16" style="7" customWidth="1"/>
    <col min="11081" max="11083" width="14" style="7" customWidth="1"/>
    <col min="11084" max="11084" width="13" style="7" customWidth="1"/>
    <col min="11085" max="11085" width="15" style="7" customWidth="1"/>
    <col min="11086" max="11086" width="14" style="7" customWidth="1"/>
    <col min="11087" max="11087" width="17" style="7" customWidth="1"/>
    <col min="11088" max="11088" width="16" style="7" customWidth="1"/>
    <col min="11089" max="11090" width="18" style="7" customWidth="1"/>
    <col min="11091" max="11091" width="19" style="7" customWidth="1"/>
    <col min="11092" max="11093" width="13" style="7" customWidth="1"/>
    <col min="11094" max="11094" width="16" style="7" customWidth="1"/>
    <col min="11095" max="11095" width="13" style="7" customWidth="1"/>
    <col min="11096" max="11096" width="14" style="7" customWidth="1"/>
    <col min="11097" max="11097" width="16" style="7" customWidth="1"/>
    <col min="11098" max="11098" width="14" style="7" customWidth="1"/>
    <col min="11099" max="11099" width="13" style="7" customWidth="1"/>
    <col min="11100" max="11100" width="18" style="7" customWidth="1"/>
    <col min="11101" max="11102" width="14" style="7" customWidth="1"/>
    <col min="11103" max="11104" width="13" style="7" customWidth="1"/>
    <col min="11105" max="11105" width="16" style="7" customWidth="1"/>
    <col min="11106" max="11107" width="14" style="7" customWidth="1"/>
    <col min="11108" max="11108" width="17" style="7" customWidth="1"/>
    <col min="11109" max="11109" width="14" style="7" customWidth="1"/>
    <col min="11110" max="11110" width="12" style="7" customWidth="1"/>
    <col min="11111" max="11111" width="13.5546875" style="7" customWidth="1"/>
    <col min="11112" max="11112" width="12.6640625" style="7" customWidth="1"/>
    <col min="11113" max="11113" width="11.33203125" style="7" customWidth="1"/>
    <col min="11114" max="11114" width="14" style="7" customWidth="1"/>
    <col min="11115" max="11115" width="13.33203125" style="7" customWidth="1"/>
    <col min="11116" max="11116" width="12.6640625" style="7" customWidth="1"/>
    <col min="11117" max="11117" width="17.33203125" style="7" customWidth="1"/>
    <col min="11118" max="11118" width="17" style="7" customWidth="1"/>
    <col min="11119" max="11119" width="14" style="7" customWidth="1"/>
    <col min="11120" max="11122" width="13" style="7" customWidth="1"/>
    <col min="11123" max="11123" width="15" style="7" customWidth="1"/>
    <col min="11124" max="11124" width="17" style="7" customWidth="1"/>
    <col min="11125" max="11125" width="14" style="7" customWidth="1"/>
    <col min="11126" max="11126" width="13" style="7" customWidth="1"/>
    <col min="11127" max="11127" width="15" style="7" customWidth="1"/>
    <col min="11128" max="11128" width="9.5546875" style="7" customWidth="1"/>
    <col min="11129" max="11129" width="16" style="7" customWidth="1"/>
    <col min="11130" max="11130" width="14.5546875" style="7" customWidth="1"/>
    <col min="11131" max="11131" width="10" style="7" customWidth="1"/>
    <col min="11132" max="11132" width="18" style="7" customWidth="1"/>
    <col min="11133" max="11133" width="9.5546875" style="7" customWidth="1"/>
    <col min="11134" max="11134" width="15" style="7" customWidth="1"/>
    <col min="11135" max="11135" width="11" style="7" customWidth="1"/>
    <col min="11136" max="11136" width="8" style="7" customWidth="1"/>
    <col min="11137" max="11137" width="14" style="7" customWidth="1"/>
    <col min="11138" max="11141" width="13" style="7" customWidth="1"/>
    <col min="11142" max="11142" width="17" style="7" customWidth="1"/>
    <col min="11143" max="11143" width="13" style="7" customWidth="1"/>
    <col min="11144" max="11144" width="18" style="7" customWidth="1"/>
    <col min="11145" max="11145" width="14" style="7" customWidth="1"/>
    <col min="11146" max="11146" width="15" style="7" customWidth="1"/>
    <col min="11147" max="11147" width="14" style="7" customWidth="1"/>
    <col min="11148" max="11148" width="13" style="7" customWidth="1"/>
    <col min="11149" max="11149" width="16" style="7" customWidth="1"/>
    <col min="11150" max="11150" width="20" style="7" customWidth="1"/>
    <col min="11151" max="11151" width="15" style="7" customWidth="1"/>
    <col min="11152" max="11152" width="13" style="7" customWidth="1"/>
    <col min="11153" max="11153" width="21.33203125" style="7" customWidth="1"/>
    <col min="11154" max="11154" width="8.5546875" style="7" customWidth="1"/>
    <col min="11155" max="11155" width="14.33203125" style="7" customWidth="1"/>
    <col min="11156" max="11156" width="13.5546875" style="7" customWidth="1"/>
    <col min="11157" max="11161" width="8.33203125" style="7" customWidth="1"/>
    <col min="11162" max="11162" width="15" style="7" customWidth="1"/>
    <col min="11163" max="11164" width="11.44140625" style="7" customWidth="1"/>
    <col min="11165" max="11166" width="8.33203125" style="7" customWidth="1"/>
    <col min="11167" max="11167" width="15" style="7" customWidth="1"/>
    <col min="11168" max="11168" width="13" style="7" customWidth="1"/>
    <col min="11169" max="11169" width="10.5546875" style="7" customWidth="1"/>
    <col min="11170" max="11171" width="8.33203125" style="7" customWidth="1"/>
    <col min="11172" max="11172" width="11" style="7" customWidth="1"/>
    <col min="11173" max="11173" width="10.44140625" style="7" customWidth="1"/>
    <col min="11174" max="11174" width="11.6640625" style="7" customWidth="1"/>
    <col min="11175" max="11175" width="14.44140625" style="7" customWidth="1"/>
    <col min="11176" max="11176" width="12.44140625" style="7" customWidth="1"/>
    <col min="11177" max="11177" width="17.33203125" style="7" customWidth="1"/>
    <col min="11178" max="11178" width="14" style="7" customWidth="1"/>
    <col min="11179" max="11179" width="10" style="7" customWidth="1"/>
    <col min="11180" max="11181" width="8.33203125" style="7" customWidth="1"/>
    <col min="11182" max="11182" width="14.33203125" style="7" customWidth="1"/>
    <col min="11183" max="11184" width="8.33203125" style="7" customWidth="1"/>
    <col min="11185" max="11185" width="11.6640625" style="7" customWidth="1"/>
    <col min="11186" max="11187" width="8.33203125" style="7" customWidth="1"/>
    <col min="11188" max="11188" width="12.33203125" style="7" customWidth="1"/>
    <col min="11189" max="11189" width="13" style="7" customWidth="1"/>
    <col min="11190" max="11190" width="11.33203125" style="7" customWidth="1"/>
    <col min="11191" max="11192" width="8.33203125" style="7" customWidth="1"/>
    <col min="11193" max="11193" width="10.33203125" style="7" customWidth="1"/>
    <col min="11194" max="11195" width="12" style="7" customWidth="1"/>
    <col min="11196" max="11196" width="12.5546875" style="7" customWidth="1"/>
    <col min="11197" max="11197" width="12" style="7" customWidth="1"/>
    <col min="11198" max="11198" width="9.33203125" style="7" customWidth="1"/>
    <col min="11199" max="11199" width="11.5546875" style="7" customWidth="1"/>
    <col min="11200" max="11201" width="8.33203125" style="7" customWidth="1"/>
    <col min="11202" max="11202" width="10.33203125" style="7" customWidth="1"/>
    <col min="11203" max="11204" width="11.33203125" style="7" customWidth="1"/>
    <col min="11205" max="11205" width="16.6640625" style="7" customWidth="1"/>
    <col min="11206" max="11206" width="12.33203125" style="7" customWidth="1"/>
    <col min="11207" max="11211" width="8.33203125" style="7" customWidth="1"/>
    <col min="11212" max="11212" width="11.5546875" style="7" customWidth="1"/>
    <col min="11213" max="11216" width="8.33203125" style="7" customWidth="1"/>
    <col min="11217" max="11217" width="17" style="7" customWidth="1"/>
    <col min="11218" max="11218" width="13.44140625" style="7" customWidth="1"/>
    <col min="11219" max="11222" width="8.33203125" style="7" customWidth="1"/>
    <col min="11223" max="11224" width="11" style="7" customWidth="1"/>
    <col min="11225" max="11227" width="8.33203125" style="7" customWidth="1"/>
    <col min="11228" max="11228" width="10.5546875" style="7" customWidth="1"/>
    <col min="11229" max="11229" width="8.33203125" style="7" customWidth="1"/>
    <col min="11230" max="11230" width="10.6640625" style="7" customWidth="1"/>
    <col min="11231" max="11231" width="8.33203125" style="7" customWidth="1"/>
    <col min="11232" max="11232" width="11" style="7" customWidth="1"/>
    <col min="11233" max="11233" width="8.33203125" style="7" customWidth="1"/>
    <col min="11234" max="11234" width="11.44140625" style="7" customWidth="1"/>
    <col min="11235" max="11235" width="11" style="7" customWidth="1"/>
    <col min="11236" max="11236" width="8.33203125" style="7" customWidth="1"/>
    <col min="11237" max="11237" width="11.5546875" style="7" customWidth="1"/>
    <col min="11238" max="11238" width="13.33203125" style="7" customWidth="1"/>
    <col min="11239" max="11239" width="11.6640625" style="7" customWidth="1"/>
    <col min="11240" max="11240" width="12.6640625" style="7" customWidth="1"/>
    <col min="11241" max="11241" width="18.6640625" style="7" customWidth="1"/>
    <col min="11242" max="11325" width="8.33203125" style="7"/>
    <col min="11326" max="11326" width="17.33203125" style="7" customWidth="1"/>
    <col min="11327" max="11327" width="11.5546875" style="7" customWidth="1"/>
    <col min="11328" max="11328" width="10.6640625" style="7" customWidth="1"/>
    <col min="11329" max="11329" width="10.44140625" style="7" customWidth="1"/>
    <col min="11330" max="11330" width="13.6640625" style="7" customWidth="1"/>
    <col min="11331" max="11331" width="11.6640625" style="7" customWidth="1"/>
    <col min="11332" max="11332" width="11.33203125" style="7" customWidth="1"/>
    <col min="11333" max="11333" width="9.33203125" style="7" customWidth="1"/>
    <col min="11334" max="11334" width="9.6640625" style="7" customWidth="1"/>
    <col min="11335" max="11335" width="14" style="7" customWidth="1"/>
    <col min="11336" max="11336" width="16" style="7" customWidth="1"/>
    <col min="11337" max="11339" width="14" style="7" customWidth="1"/>
    <col min="11340" max="11340" width="13" style="7" customWidth="1"/>
    <col min="11341" max="11341" width="15" style="7" customWidth="1"/>
    <col min="11342" max="11342" width="14" style="7" customWidth="1"/>
    <col min="11343" max="11343" width="17" style="7" customWidth="1"/>
    <col min="11344" max="11344" width="16" style="7" customWidth="1"/>
    <col min="11345" max="11346" width="18" style="7" customWidth="1"/>
    <col min="11347" max="11347" width="19" style="7" customWidth="1"/>
    <col min="11348" max="11349" width="13" style="7" customWidth="1"/>
    <col min="11350" max="11350" width="16" style="7" customWidth="1"/>
    <col min="11351" max="11351" width="13" style="7" customWidth="1"/>
    <col min="11352" max="11352" width="14" style="7" customWidth="1"/>
    <col min="11353" max="11353" width="16" style="7" customWidth="1"/>
    <col min="11354" max="11354" width="14" style="7" customWidth="1"/>
    <col min="11355" max="11355" width="13" style="7" customWidth="1"/>
    <col min="11356" max="11356" width="18" style="7" customWidth="1"/>
    <col min="11357" max="11358" width="14" style="7" customWidth="1"/>
    <col min="11359" max="11360" width="13" style="7" customWidth="1"/>
    <col min="11361" max="11361" width="16" style="7" customWidth="1"/>
    <col min="11362" max="11363" width="14" style="7" customWidth="1"/>
    <col min="11364" max="11364" width="17" style="7" customWidth="1"/>
    <col min="11365" max="11365" width="14" style="7" customWidth="1"/>
    <col min="11366" max="11366" width="12" style="7" customWidth="1"/>
    <col min="11367" max="11367" width="13.5546875" style="7" customWidth="1"/>
    <col min="11368" max="11368" width="12.6640625" style="7" customWidth="1"/>
    <col min="11369" max="11369" width="11.33203125" style="7" customWidth="1"/>
    <col min="11370" max="11370" width="14" style="7" customWidth="1"/>
    <col min="11371" max="11371" width="13.33203125" style="7" customWidth="1"/>
    <col min="11372" max="11372" width="12.6640625" style="7" customWidth="1"/>
    <col min="11373" max="11373" width="17.33203125" style="7" customWidth="1"/>
    <col min="11374" max="11374" width="17" style="7" customWidth="1"/>
    <col min="11375" max="11375" width="14" style="7" customWidth="1"/>
    <col min="11376" max="11378" width="13" style="7" customWidth="1"/>
    <col min="11379" max="11379" width="15" style="7" customWidth="1"/>
    <col min="11380" max="11380" width="17" style="7" customWidth="1"/>
    <col min="11381" max="11381" width="14" style="7" customWidth="1"/>
    <col min="11382" max="11382" width="13" style="7" customWidth="1"/>
    <col min="11383" max="11383" width="15" style="7" customWidth="1"/>
    <col min="11384" max="11384" width="9.5546875" style="7" customWidth="1"/>
    <col min="11385" max="11385" width="16" style="7" customWidth="1"/>
    <col min="11386" max="11386" width="14.5546875" style="7" customWidth="1"/>
    <col min="11387" max="11387" width="10" style="7" customWidth="1"/>
    <col min="11388" max="11388" width="18" style="7" customWidth="1"/>
    <col min="11389" max="11389" width="9.5546875" style="7" customWidth="1"/>
    <col min="11390" max="11390" width="15" style="7" customWidth="1"/>
    <col min="11391" max="11391" width="11" style="7" customWidth="1"/>
    <col min="11392" max="11392" width="8" style="7" customWidth="1"/>
    <col min="11393" max="11393" width="14" style="7" customWidth="1"/>
    <col min="11394" max="11397" width="13" style="7" customWidth="1"/>
    <col min="11398" max="11398" width="17" style="7" customWidth="1"/>
    <col min="11399" max="11399" width="13" style="7" customWidth="1"/>
    <col min="11400" max="11400" width="18" style="7" customWidth="1"/>
    <col min="11401" max="11401" width="14" style="7" customWidth="1"/>
    <col min="11402" max="11402" width="15" style="7" customWidth="1"/>
    <col min="11403" max="11403" width="14" style="7" customWidth="1"/>
    <col min="11404" max="11404" width="13" style="7" customWidth="1"/>
    <col min="11405" max="11405" width="16" style="7" customWidth="1"/>
    <col min="11406" max="11406" width="20" style="7" customWidth="1"/>
    <col min="11407" max="11407" width="15" style="7" customWidth="1"/>
    <col min="11408" max="11408" width="13" style="7" customWidth="1"/>
    <col min="11409" max="11409" width="21.33203125" style="7" customWidth="1"/>
    <col min="11410" max="11410" width="8.5546875" style="7" customWidth="1"/>
    <col min="11411" max="11411" width="14.33203125" style="7" customWidth="1"/>
    <col min="11412" max="11412" width="13.5546875" style="7" customWidth="1"/>
    <col min="11413" max="11417" width="8.33203125" style="7" customWidth="1"/>
    <col min="11418" max="11418" width="15" style="7" customWidth="1"/>
    <col min="11419" max="11420" width="11.44140625" style="7" customWidth="1"/>
    <col min="11421" max="11422" width="8.33203125" style="7" customWidth="1"/>
    <col min="11423" max="11423" width="15" style="7" customWidth="1"/>
    <col min="11424" max="11424" width="13" style="7" customWidth="1"/>
    <col min="11425" max="11425" width="10.5546875" style="7" customWidth="1"/>
    <col min="11426" max="11427" width="8.33203125" style="7" customWidth="1"/>
    <col min="11428" max="11428" width="11" style="7" customWidth="1"/>
    <col min="11429" max="11429" width="10.44140625" style="7" customWidth="1"/>
    <col min="11430" max="11430" width="11.6640625" style="7" customWidth="1"/>
    <col min="11431" max="11431" width="14.44140625" style="7" customWidth="1"/>
    <col min="11432" max="11432" width="12.44140625" style="7" customWidth="1"/>
    <col min="11433" max="11433" width="17.33203125" style="7" customWidth="1"/>
    <col min="11434" max="11434" width="14" style="7" customWidth="1"/>
    <col min="11435" max="11435" width="10" style="7" customWidth="1"/>
    <col min="11436" max="11437" width="8.33203125" style="7" customWidth="1"/>
    <col min="11438" max="11438" width="14.33203125" style="7" customWidth="1"/>
    <col min="11439" max="11440" width="8.33203125" style="7" customWidth="1"/>
    <col min="11441" max="11441" width="11.6640625" style="7" customWidth="1"/>
    <col min="11442" max="11443" width="8.33203125" style="7" customWidth="1"/>
    <col min="11444" max="11444" width="12.33203125" style="7" customWidth="1"/>
    <col min="11445" max="11445" width="13" style="7" customWidth="1"/>
    <col min="11446" max="11446" width="11.33203125" style="7" customWidth="1"/>
    <col min="11447" max="11448" width="8.33203125" style="7" customWidth="1"/>
    <col min="11449" max="11449" width="10.33203125" style="7" customWidth="1"/>
    <col min="11450" max="11451" width="12" style="7" customWidth="1"/>
    <col min="11452" max="11452" width="12.5546875" style="7" customWidth="1"/>
    <col min="11453" max="11453" width="12" style="7" customWidth="1"/>
    <col min="11454" max="11454" width="9.33203125" style="7" customWidth="1"/>
    <col min="11455" max="11455" width="11.5546875" style="7" customWidth="1"/>
    <col min="11456" max="11457" width="8.33203125" style="7" customWidth="1"/>
    <col min="11458" max="11458" width="10.33203125" style="7" customWidth="1"/>
    <col min="11459" max="11460" width="11.33203125" style="7" customWidth="1"/>
    <col min="11461" max="11461" width="16.6640625" style="7" customWidth="1"/>
    <col min="11462" max="11462" width="12.33203125" style="7" customWidth="1"/>
    <col min="11463" max="11467" width="8.33203125" style="7" customWidth="1"/>
    <col min="11468" max="11468" width="11.5546875" style="7" customWidth="1"/>
    <col min="11469" max="11472" width="8.33203125" style="7" customWidth="1"/>
    <col min="11473" max="11473" width="17" style="7" customWidth="1"/>
    <col min="11474" max="11474" width="13.44140625" style="7" customWidth="1"/>
    <col min="11475" max="11478" width="8.33203125" style="7" customWidth="1"/>
    <col min="11479" max="11480" width="11" style="7" customWidth="1"/>
    <col min="11481" max="11483" width="8.33203125" style="7" customWidth="1"/>
    <col min="11484" max="11484" width="10.5546875" style="7" customWidth="1"/>
    <col min="11485" max="11485" width="8.33203125" style="7" customWidth="1"/>
    <col min="11486" max="11486" width="10.6640625" style="7" customWidth="1"/>
    <col min="11487" max="11487" width="8.33203125" style="7" customWidth="1"/>
    <col min="11488" max="11488" width="11" style="7" customWidth="1"/>
    <col min="11489" max="11489" width="8.33203125" style="7" customWidth="1"/>
    <col min="11490" max="11490" width="11.44140625" style="7" customWidth="1"/>
    <col min="11491" max="11491" width="11" style="7" customWidth="1"/>
    <col min="11492" max="11492" width="8.33203125" style="7" customWidth="1"/>
    <col min="11493" max="11493" width="11.5546875" style="7" customWidth="1"/>
    <col min="11494" max="11494" width="13.33203125" style="7" customWidth="1"/>
    <col min="11495" max="11495" width="11.6640625" style="7" customWidth="1"/>
    <col min="11496" max="11496" width="12.6640625" style="7" customWidth="1"/>
    <col min="11497" max="11497" width="18.6640625" style="7" customWidth="1"/>
    <col min="11498" max="11581" width="8.33203125" style="7"/>
    <col min="11582" max="11582" width="17.33203125" style="7" customWidth="1"/>
    <col min="11583" max="11583" width="11.5546875" style="7" customWidth="1"/>
    <col min="11584" max="11584" width="10.6640625" style="7" customWidth="1"/>
    <col min="11585" max="11585" width="10.44140625" style="7" customWidth="1"/>
    <col min="11586" max="11586" width="13.6640625" style="7" customWidth="1"/>
    <col min="11587" max="11587" width="11.6640625" style="7" customWidth="1"/>
    <col min="11588" max="11588" width="11.33203125" style="7" customWidth="1"/>
    <col min="11589" max="11589" width="9.33203125" style="7" customWidth="1"/>
    <col min="11590" max="11590" width="9.6640625" style="7" customWidth="1"/>
    <col min="11591" max="11591" width="14" style="7" customWidth="1"/>
    <col min="11592" max="11592" width="16" style="7" customWidth="1"/>
    <col min="11593" max="11595" width="14" style="7" customWidth="1"/>
    <col min="11596" max="11596" width="13" style="7" customWidth="1"/>
    <col min="11597" max="11597" width="15" style="7" customWidth="1"/>
    <col min="11598" max="11598" width="14" style="7" customWidth="1"/>
    <col min="11599" max="11599" width="17" style="7" customWidth="1"/>
    <col min="11600" max="11600" width="16" style="7" customWidth="1"/>
    <col min="11601" max="11602" width="18" style="7" customWidth="1"/>
    <col min="11603" max="11603" width="19" style="7" customWidth="1"/>
    <col min="11604" max="11605" width="13" style="7" customWidth="1"/>
    <col min="11606" max="11606" width="16" style="7" customWidth="1"/>
    <col min="11607" max="11607" width="13" style="7" customWidth="1"/>
    <col min="11608" max="11608" width="14" style="7" customWidth="1"/>
    <col min="11609" max="11609" width="16" style="7" customWidth="1"/>
    <col min="11610" max="11610" width="14" style="7" customWidth="1"/>
    <col min="11611" max="11611" width="13" style="7" customWidth="1"/>
    <col min="11612" max="11612" width="18" style="7" customWidth="1"/>
    <col min="11613" max="11614" width="14" style="7" customWidth="1"/>
    <col min="11615" max="11616" width="13" style="7" customWidth="1"/>
    <col min="11617" max="11617" width="16" style="7" customWidth="1"/>
    <col min="11618" max="11619" width="14" style="7" customWidth="1"/>
    <col min="11620" max="11620" width="17" style="7" customWidth="1"/>
    <col min="11621" max="11621" width="14" style="7" customWidth="1"/>
    <col min="11622" max="11622" width="12" style="7" customWidth="1"/>
    <col min="11623" max="11623" width="13.5546875" style="7" customWidth="1"/>
    <col min="11624" max="11624" width="12.6640625" style="7" customWidth="1"/>
    <col min="11625" max="11625" width="11.33203125" style="7" customWidth="1"/>
    <col min="11626" max="11626" width="14" style="7" customWidth="1"/>
    <col min="11627" max="11627" width="13.33203125" style="7" customWidth="1"/>
    <col min="11628" max="11628" width="12.6640625" style="7" customWidth="1"/>
    <col min="11629" max="11629" width="17.33203125" style="7" customWidth="1"/>
    <col min="11630" max="11630" width="17" style="7" customWidth="1"/>
    <col min="11631" max="11631" width="14" style="7" customWidth="1"/>
    <col min="11632" max="11634" width="13" style="7" customWidth="1"/>
    <col min="11635" max="11635" width="15" style="7" customWidth="1"/>
    <col min="11636" max="11636" width="17" style="7" customWidth="1"/>
    <col min="11637" max="11637" width="14" style="7" customWidth="1"/>
    <col min="11638" max="11638" width="13" style="7" customWidth="1"/>
    <col min="11639" max="11639" width="15" style="7" customWidth="1"/>
    <col min="11640" max="11640" width="9.5546875" style="7" customWidth="1"/>
    <col min="11641" max="11641" width="16" style="7" customWidth="1"/>
    <col min="11642" max="11642" width="14.5546875" style="7" customWidth="1"/>
    <col min="11643" max="11643" width="10" style="7" customWidth="1"/>
    <col min="11644" max="11644" width="18" style="7" customWidth="1"/>
    <col min="11645" max="11645" width="9.5546875" style="7" customWidth="1"/>
    <col min="11646" max="11646" width="15" style="7" customWidth="1"/>
    <col min="11647" max="11647" width="11" style="7" customWidth="1"/>
    <col min="11648" max="11648" width="8" style="7" customWidth="1"/>
    <col min="11649" max="11649" width="14" style="7" customWidth="1"/>
    <col min="11650" max="11653" width="13" style="7" customWidth="1"/>
    <col min="11654" max="11654" width="17" style="7" customWidth="1"/>
    <col min="11655" max="11655" width="13" style="7" customWidth="1"/>
    <col min="11656" max="11656" width="18" style="7" customWidth="1"/>
    <col min="11657" max="11657" width="14" style="7" customWidth="1"/>
    <col min="11658" max="11658" width="15" style="7" customWidth="1"/>
    <col min="11659" max="11659" width="14" style="7" customWidth="1"/>
    <col min="11660" max="11660" width="13" style="7" customWidth="1"/>
    <col min="11661" max="11661" width="16" style="7" customWidth="1"/>
    <col min="11662" max="11662" width="20" style="7" customWidth="1"/>
    <col min="11663" max="11663" width="15" style="7" customWidth="1"/>
    <col min="11664" max="11664" width="13" style="7" customWidth="1"/>
    <col min="11665" max="11665" width="21.33203125" style="7" customWidth="1"/>
    <col min="11666" max="11666" width="8.5546875" style="7" customWidth="1"/>
    <col min="11667" max="11667" width="14.33203125" style="7" customWidth="1"/>
    <col min="11668" max="11668" width="13.5546875" style="7" customWidth="1"/>
    <col min="11669" max="11673" width="8.33203125" style="7" customWidth="1"/>
    <col min="11674" max="11674" width="15" style="7" customWidth="1"/>
    <col min="11675" max="11676" width="11.44140625" style="7" customWidth="1"/>
    <col min="11677" max="11678" width="8.33203125" style="7" customWidth="1"/>
    <col min="11679" max="11679" width="15" style="7" customWidth="1"/>
    <col min="11680" max="11680" width="13" style="7" customWidth="1"/>
    <col min="11681" max="11681" width="10.5546875" style="7" customWidth="1"/>
    <col min="11682" max="11683" width="8.33203125" style="7" customWidth="1"/>
    <col min="11684" max="11684" width="11" style="7" customWidth="1"/>
    <col min="11685" max="11685" width="10.44140625" style="7" customWidth="1"/>
    <col min="11686" max="11686" width="11.6640625" style="7" customWidth="1"/>
    <col min="11687" max="11687" width="14.44140625" style="7" customWidth="1"/>
    <col min="11688" max="11688" width="12.44140625" style="7" customWidth="1"/>
    <col min="11689" max="11689" width="17.33203125" style="7" customWidth="1"/>
    <col min="11690" max="11690" width="14" style="7" customWidth="1"/>
    <col min="11691" max="11691" width="10" style="7" customWidth="1"/>
    <col min="11692" max="11693" width="8.33203125" style="7" customWidth="1"/>
    <col min="11694" max="11694" width="14.33203125" style="7" customWidth="1"/>
    <col min="11695" max="11696" width="8.33203125" style="7" customWidth="1"/>
    <col min="11697" max="11697" width="11.6640625" style="7" customWidth="1"/>
    <col min="11698" max="11699" width="8.33203125" style="7" customWidth="1"/>
    <col min="11700" max="11700" width="12.33203125" style="7" customWidth="1"/>
    <col min="11701" max="11701" width="13" style="7" customWidth="1"/>
    <col min="11702" max="11702" width="11.33203125" style="7" customWidth="1"/>
    <col min="11703" max="11704" width="8.33203125" style="7" customWidth="1"/>
    <col min="11705" max="11705" width="10.33203125" style="7" customWidth="1"/>
    <col min="11706" max="11707" width="12" style="7" customWidth="1"/>
    <col min="11708" max="11708" width="12.5546875" style="7" customWidth="1"/>
    <col min="11709" max="11709" width="12" style="7" customWidth="1"/>
    <col min="11710" max="11710" width="9.33203125" style="7" customWidth="1"/>
    <col min="11711" max="11711" width="11.5546875" style="7" customWidth="1"/>
    <col min="11712" max="11713" width="8.33203125" style="7" customWidth="1"/>
    <col min="11714" max="11714" width="10.33203125" style="7" customWidth="1"/>
    <col min="11715" max="11716" width="11.33203125" style="7" customWidth="1"/>
    <col min="11717" max="11717" width="16.6640625" style="7" customWidth="1"/>
    <col min="11718" max="11718" width="12.33203125" style="7" customWidth="1"/>
    <col min="11719" max="11723" width="8.33203125" style="7" customWidth="1"/>
    <col min="11724" max="11724" width="11.5546875" style="7" customWidth="1"/>
    <col min="11725" max="11728" width="8.33203125" style="7" customWidth="1"/>
    <col min="11729" max="11729" width="17" style="7" customWidth="1"/>
    <col min="11730" max="11730" width="13.44140625" style="7" customWidth="1"/>
    <col min="11731" max="11734" width="8.33203125" style="7" customWidth="1"/>
    <col min="11735" max="11736" width="11" style="7" customWidth="1"/>
    <col min="11737" max="11739" width="8.33203125" style="7" customWidth="1"/>
    <col min="11740" max="11740" width="10.5546875" style="7" customWidth="1"/>
    <col min="11741" max="11741" width="8.33203125" style="7" customWidth="1"/>
    <col min="11742" max="11742" width="10.6640625" style="7" customWidth="1"/>
    <col min="11743" max="11743" width="8.33203125" style="7" customWidth="1"/>
    <col min="11744" max="11744" width="11" style="7" customWidth="1"/>
    <col min="11745" max="11745" width="8.33203125" style="7" customWidth="1"/>
    <col min="11746" max="11746" width="11.44140625" style="7" customWidth="1"/>
    <col min="11747" max="11747" width="11" style="7" customWidth="1"/>
    <col min="11748" max="11748" width="8.33203125" style="7" customWidth="1"/>
    <col min="11749" max="11749" width="11.5546875" style="7" customWidth="1"/>
    <col min="11750" max="11750" width="13.33203125" style="7" customWidth="1"/>
    <col min="11751" max="11751" width="11.6640625" style="7" customWidth="1"/>
    <col min="11752" max="11752" width="12.6640625" style="7" customWidth="1"/>
    <col min="11753" max="11753" width="18.6640625" style="7" customWidth="1"/>
    <col min="11754" max="11837" width="8.33203125" style="7"/>
    <col min="11838" max="11838" width="17.33203125" style="7" customWidth="1"/>
    <col min="11839" max="11839" width="11.5546875" style="7" customWidth="1"/>
    <col min="11840" max="11840" width="10.6640625" style="7" customWidth="1"/>
    <col min="11841" max="11841" width="10.44140625" style="7" customWidth="1"/>
    <col min="11842" max="11842" width="13.6640625" style="7" customWidth="1"/>
    <col min="11843" max="11843" width="11.6640625" style="7" customWidth="1"/>
    <col min="11844" max="11844" width="11.33203125" style="7" customWidth="1"/>
    <col min="11845" max="11845" width="9.33203125" style="7" customWidth="1"/>
    <col min="11846" max="11846" width="9.6640625" style="7" customWidth="1"/>
    <col min="11847" max="11847" width="14" style="7" customWidth="1"/>
    <col min="11848" max="11848" width="16" style="7" customWidth="1"/>
    <col min="11849" max="11851" width="14" style="7" customWidth="1"/>
    <col min="11852" max="11852" width="13" style="7" customWidth="1"/>
    <col min="11853" max="11853" width="15" style="7" customWidth="1"/>
    <col min="11854" max="11854" width="14" style="7" customWidth="1"/>
    <col min="11855" max="11855" width="17" style="7" customWidth="1"/>
    <col min="11856" max="11856" width="16" style="7" customWidth="1"/>
    <col min="11857" max="11858" width="18" style="7" customWidth="1"/>
    <col min="11859" max="11859" width="19" style="7" customWidth="1"/>
    <col min="11860" max="11861" width="13" style="7" customWidth="1"/>
    <col min="11862" max="11862" width="16" style="7" customWidth="1"/>
    <col min="11863" max="11863" width="13" style="7" customWidth="1"/>
    <col min="11864" max="11864" width="14" style="7" customWidth="1"/>
    <col min="11865" max="11865" width="16" style="7" customWidth="1"/>
    <col min="11866" max="11866" width="14" style="7" customWidth="1"/>
    <col min="11867" max="11867" width="13" style="7" customWidth="1"/>
    <col min="11868" max="11868" width="18" style="7" customWidth="1"/>
    <col min="11869" max="11870" width="14" style="7" customWidth="1"/>
    <col min="11871" max="11872" width="13" style="7" customWidth="1"/>
    <col min="11873" max="11873" width="16" style="7" customWidth="1"/>
    <col min="11874" max="11875" width="14" style="7" customWidth="1"/>
    <col min="11876" max="11876" width="17" style="7" customWidth="1"/>
    <col min="11877" max="11877" width="14" style="7" customWidth="1"/>
    <col min="11878" max="11878" width="12" style="7" customWidth="1"/>
    <col min="11879" max="11879" width="13.5546875" style="7" customWidth="1"/>
    <col min="11880" max="11880" width="12.6640625" style="7" customWidth="1"/>
    <col min="11881" max="11881" width="11.33203125" style="7" customWidth="1"/>
    <col min="11882" max="11882" width="14" style="7" customWidth="1"/>
    <col min="11883" max="11883" width="13.33203125" style="7" customWidth="1"/>
    <col min="11884" max="11884" width="12.6640625" style="7" customWidth="1"/>
    <col min="11885" max="11885" width="17.33203125" style="7" customWidth="1"/>
    <col min="11886" max="11886" width="17" style="7" customWidth="1"/>
    <col min="11887" max="11887" width="14" style="7" customWidth="1"/>
    <col min="11888" max="11890" width="13" style="7" customWidth="1"/>
    <col min="11891" max="11891" width="15" style="7" customWidth="1"/>
    <col min="11892" max="11892" width="17" style="7" customWidth="1"/>
    <col min="11893" max="11893" width="14" style="7" customWidth="1"/>
    <col min="11894" max="11894" width="13" style="7" customWidth="1"/>
    <col min="11895" max="11895" width="15" style="7" customWidth="1"/>
    <col min="11896" max="11896" width="9.5546875" style="7" customWidth="1"/>
    <col min="11897" max="11897" width="16" style="7" customWidth="1"/>
    <col min="11898" max="11898" width="14.5546875" style="7" customWidth="1"/>
    <col min="11899" max="11899" width="10" style="7" customWidth="1"/>
    <col min="11900" max="11900" width="18" style="7" customWidth="1"/>
    <col min="11901" max="11901" width="9.5546875" style="7" customWidth="1"/>
    <col min="11902" max="11902" width="15" style="7" customWidth="1"/>
    <col min="11903" max="11903" width="11" style="7" customWidth="1"/>
    <col min="11904" max="11904" width="8" style="7" customWidth="1"/>
    <col min="11905" max="11905" width="14" style="7" customWidth="1"/>
    <col min="11906" max="11909" width="13" style="7" customWidth="1"/>
    <col min="11910" max="11910" width="17" style="7" customWidth="1"/>
    <col min="11911" max="11911" width="13" style="7" customWidth="1"/>
    <col min="11912" max="11912" width="18" style="7" customWidth="1"/>
    <col min="11913" max="11913" width="14" style="7" customWidth="1"/>
    <col min="11914" max="11914" width="15" style="7" customWidth="1"/>
    <col min="11915" max="11915" width="14" style="7" customWidth="1"/>
    <col min="11916" max="11916" width="13" style="7" customWidth="1"/>
    <col min="11917" max="11917" width="16" style="7" customWidth="1"/>
    <col min="11918" max="11918" width="20" style="7" customWidth="1"/>
    <col min="11919" max="11919" width="15" style="7" customWidth="1"/>
    <col min="11920" max="11920" width="13" style="7" customWidth="1"/>
    <col min="11921" max="11921" width="21.33203125" style="7" customWidth="1"/>
    <col min="11922" max="11922" width="8.5546875" style="7" customWidth="1"/>
    <col min="11923" max="11923" width="14.33203125" style="7" customWidth="1"/>
    <col min="11924" max="11924" width="13.5546875" style="7" customWidth="1"/>
    <col min="11925" max="11929" width="8.33203125" style="7" customWidth="1"/>
    <col min="11930" max="11930" width="15" style="7" customWidth="1"/>
    <col min="11931" max="11932" width="11.44140625" style="7" customWidth="1"/>
    <col min="11933" max="11934" width="8.33203125" style="7" customWidth="1"/>
    <col min="11935" max="11935" width="15" style="7" customWidth="1"/>
    <col min="11936" max="11936" width="13" style="7" customWidth="1"/>
    <col min="11937" max="11937" width="10.5546875" style="7" customWidth="1"/>
    <col min="11938" max="11939" width="8.33203125" style="7" customWidth="1"/>
    <col min="11940" max="11940" width="11" style="7" customWidth="1"/>
    <col min="11941" max="11941" width="10.44140625" style="7" customWidth="1"/>
    <col min="11942" max="11942" width="11.6640625" style="7" customWidth="1"/>
    <col min="11943" max="11943" width="14.44140625" style="7" customWidth="1"/>
    <col min="11944" max="11944" width="12.44140625" style="7" customWidth="1"/>
    <col min="11945" max="11945" width="17.33203125" style="7" customWidth="1"/>
    <col min="11946" max="11946" width="14" style="7" customWidth="1"/>
    <col min="11947" max="11947" width="10" style="7" customWidth="1"/>
    <col min="11948" max="11949" width="8.33203125" style="7" customWidth="1"/>
    <col min="11950" max="11950" width="14.33203125" style="7" customWidth="1"/>
    <col min="11951" max="11952" width="8.33203125" style="7" customWidth="1"/>
    <col min="11953" max="11953" width="11.6640625" style="7" customWidth="1"/>
    <col min="11954" max="11955" width="8.33203125" style="7" customWidth="1"/>
    <col min="11956" max="11956" width="12.33203125" style="7" customWidth="1"/>
    <col min="11957" max="11957" width="13" style="7" customWidth="1"/>
    <col min="11958" max="11958" width="11.33203125" style="7" customWidth="1"/>
    <col min="11959" max="11960" width="8.33203125" style="7" customWidth="1"/>
    <col min="11961" max="11961" width="10.33203125" style="7" customWidth="1"/>
    <col min="11962" max="11963" width="12" style="7" customWidth="1"/>
    <col min="11964" max="11964" width="12.5546875" style="7" customWidth="1"/>
    <col min="11965" max="11965" width="12" style="7" customWidth="1"/>
    <col min="11966" max="11966" width="9.33203125" style="7" customWidth="1"/>
    <col min="11967" max="11967" width="11.5546875" style="7" customWidth="1"/>
    <col min="11968" max="11969" width="8.33203125" style="7" customWidth="1"/>
    <col min="11970" max="11970" width="10.33203125" style="7" customWidth="1"/>
    <col min="11971" max="11972" width="11.33203125" style="7" customWidth="1"/>
    <col min="11973" max="11973" width="16.6640625" style="7" customWidth="1"/>
    <col min="11974" max="11974" width="12.33203125" style="7" customWidth="1"/>
    <col min="11975" max="11979" width="8.33203125" style="7" customWidth="1"/>
    <col min="11980" max="11980" width="11.5546875" style="7" customWidth="1"/>
    <col min="11981" max="11984" width="8.33203125" style="7" customWidth="1"/>
    <col min="11985" max="11985" width="17" style="7" customWidth="1"/>
    <col min="11986" max="11986" width="13.44140625" style="7" customWidth="1"/>
    <col min="11987" max="11990" width="8.33203125" style="7" customWidth="1"/>
    <col min="11991" max="11992" width="11" style="7" customWidth="1"/>
    <col min="11993" max="11995" width="8.33203125" style="7" customWidth="1"/>
    <col min="11996" max="11996" width="10.5546875" style="7" customWidth="1"/>
    <col min="11997" max="11997" width="8.33203125" style="7" customWidth="1"/>
    <col min="11998" max="11998" width="10.6640625" style="7" customWidth="1"/>
    <col min="11999" max="11999" width="8.33203125" style="7" customWidth="1"/>
    <col min="12000" max="12000" width="11" style="7" customWidth="1"/>
    <col min="12001" max="12001" width="8.33203125" style="7" customWidth="1"/>
    <col min="12002" max="12002" width="11.44140625" style="7" customWidth="1"/>
    <col min="12003" max="12003" width="11" style="7" customWidth="1"/>
    <col min="12004" max="12004" width="8.33203125" style="7" customWidth="1"/>
    <col min="12005" max="12005" width="11.5546875" style="7" customWidth="1"/>
    <col min="12006" max="12006" width="13.33203125" style="7" customWidth="1"/>
    <col min="12007" max="12007" width="11.6640625" style="7" customWidth="1"/>
    <col min="12008" max="12008" width="12.6640625" style="7" customWidth="1"/>
    <col min="12009" max="12009" width="18.6640625" style="7" customWidth="1"/>
    <col min="12010" max="12093" width="8.33203125" style="7"/>
    <col min="12094" max="12094" width="17.33203125" style="7" customWidth="1"/>
    <col min="12095" max="12095" width="11.5546875" style="7" customWidth="1"/>
    <col min="12096" max="12096" width="10.6640625" style="7" customWidth="1"/>
    <col min="12097" max="12097" width="10.44140625" style="7" customWidth="1"/>
    <col min="12098" max="12098" width="13.6640625" style="7" customWidth="1"/>
    <col min="12099" max="12099" width="11.6640625" style="7" customWidth="1"/>
    <col min="12100" max="12100" width="11.33203125" style="7" customWidth="1"/>
    <col min="12101" max="12101" width="9.33203125" style="7" customWidth="1"/>
    <col min="12102" max="12102" width="9.6640625" style="7" customWidth="1"/>
    <col min="12103" max="12103" width="14" style="7" customWidth="1"/>
    <col min="12104" max="12104" width="16" style="7" customWidth="1"/>
    <col min="12105" max="12107" width="14" style="7" customWidth="1"/>
    <col min="12108" max="12108" width="13" style="7" customWidth="1"/>
    <col min="12109" max="12109" width="15" style="7" customWidth="1"/>
    <col min="12110" max="12110" width="14" style="7" customWidth="1"/>
    <col min="12111" max="12111" width="17" style="7" customWidth="1"/>
    <col min="12112" max="12112" width="16" style="7" customWidth="1"/>
    <col min="12113" max="12114" width="18" style="7" customWidth="1"/>
    <col min="12115" max="12115" width="19" style="7" customWidth="1"/>
    <col min="12116" max="12117" width="13" style="7" customWidth="1"/>
    <col min="12118" max="12118" width="16" style="7" customWidth="1"/>
    <col min="12119" max="12119" width="13" style="7" customWidth="1"/>
    <col min="12120" max="12120" width="14" style="7" customWidth="1"/>
    <col min="12121" max="12121" width="16" style="7" customWidth="1"/>
    <col min="12122" max="12122" width="14" style="7" customWidth="1"/>
    <col min="12123" max="12123" width="13" style="7" customWidth="1"/>
    <col min="12124" max="12124" width="18" style="7" customWidth="1"/>
    <col min="12125" max="12126" width="14" style="7" customWidth="1"/>
    <col min="12127" max="12128" width="13" style="7" customWidth="1"/>
    <col min="12129" max="12129" width="16" style="7" customWidth="1"/>
    <col min="12130" max="12131" width="14" style="7" customWidth="1"/>
    <col min="12132" max="12132" width="17" style="7" customWidth="1"/>
    <col min="12133" max="12133" width="14" style="7" customWidth="1"/>
    <col min="12134" max="12134" width="12" style="7" customWidth="1"/>
    <col min="12135" max="12135" width="13.5546875" style="7" customWidth="1"/>
    <col min="12136" max="12136" width="12.6640625" style="7" customWidth="1"/>
    <col min="12137" max="12137" width="11.33203125" style="7" customWidth="1"/>
    <col min="12138" max="12138" width="14" style="7" customWidth="1"/>
    <col min="12139" max="12139" width="13.33203125" style="7" customWidth="1"/>
    <col min="12140" max="12140" width="12.6640625" style="7" customWidth="1"/>
    <col min="12141" max="12141" width="17.33203125" style="7" customWidth="1"/>
    <col min="12142" max="12142" width="17" style="7" customWidth="1"/>
    <col min="12143" max="12143" width="14" style="7" customWidth="1"/>
    <col min="12144" max="12146" width="13" style="7" customWidth="1"/>
    <col min="12147" max="12147" width="15" style="7" customWidth="1"/>
    <col min="12148" max="12148" width="17" style="7" customWidth="1"/>
    <col min="12149" max="12149" width="14" style="7" customWidth="1"/>
    <col min="12150" max="12150" width="13" style="7" customWidth="1"/>
    <col min="12151" max="12151" width="15" style="7" customWidth="1"/>
    <col min="12152" max="12152" width="9.5546875" style="7" customWidth="1"/>
    <col min="12153" max="12153" width="16" style="7" customWidth="1"/>
    <col min="12154" max="12154" width="14.5546875" style="7" customWidth="1"/>
    <col min="12155" max="12155" width="10" style="7" customWidth="1"/>
    <col min="12156" max="12156" width="18" style="7" customWidth="1"/>
    <col min="12157" max="12157" width="9.5546875" style="7" customWidth="1"/>
    <col min="12158" max="12158" width="15" style="7" customWidth="1"/>
    <col min="12159" max="12159" width="11" style="7" customWidth="1"/>
    <col min="12160" max="12160" width="8" style="7" customWidth="1"/>
    <col min="12161" max="12161" width="14" style="7" customWidth="1"/>
    <col min="12162" max="12165" width="13" style="7" customWidth="1"/>
    <col min="12166" max="12166" width="17" style="7" customWidth="1"/>
    <col min="12167" max="12167" width="13" style="7" customWidth="1"/>
    <col min="12168" max="12168" width="18" style="7" customWidth="1"/>
    <col min="12169" max="12169" width="14" style="7" customWidth="1"/>
    <col min="12170" max="12170" width="15" style="7" customWidth="1"/>
    <col min="12171" max="12171" width="14" style="7" customWidth="1"/>
    <col min="12172" max="12172" width="13" style="7" customWidth="1"/>
    <col min="12173" max="12173" width="16" style="7" customWidth="1"/>
    <col min="12174" max="12174" width="20" style="7" customWidth="1"/>
    <col min="12175" max="12175" width="15" style="7" customWidth="1"/>
    <col min="12176" max="12176" width="13" style="7" customWidth="1"/>
    <col min="12177" max="12177" width="21.33203125" style="7" customWidth="1"/>
    <col min="12178" max="12178" width="8.5546875" style="7" customWidth="1"/>
    <col min="12179" max="12179" width="14.33203125" style="7" customWidth="1"/>
    <col min="12180" max="12180" width="13.5546875" style="7" customWidth="1"/>
    <col min="12181" max="12185" width="8.33203125" style="7" customWidth="1"/>
    <col min="12186" max="12186" width="15" style="7" customWidth="1"/>
    <col min="12187" max="12188" width="11.44140625" style="7" customWidth="1"/>
    <col min="12189" max="12190" width="8.33203125" style="7" customWidth="1"/>
    <col min="12191" max="12191" width="15" style="7" customWidth="1"/>
    <col min="12192" max="12192" width="13" style="7" customWidth="1"/>
    <col min="12193" max="12193" width="10.5546875" style="7" customWidth="1"/>
    <col min="12194" max="12195" width="8.33203125" style="7" customWidth="1"/>
    <col min="12196" max="12196" width="11" style="7" customWidth="1"/>
    <col min="12197" max="12197" width="10.44140625" style="7" customWidth="1"/>
    <col min="12198" max="12198" width="11.6640625" style="7" customWidth="1"/>
    <col min="12199" max="12199" width="14.44140625" style="7" customWidth="1"/>
    <col min="12200" max="12200" width="12.44140625" style="7" customWidth="1"/>
    <col min="12201" max="12201" width="17.33203125" style="7" customWidth="1"/>
    <col min="12202" max="12202" width="14" style="7" customWidth="1"/>
    <col min="12203" max="12203" width="10" style="7" customWidth="1"/>
    <col min="12204" max="12205" width="8.33203125" style="7" customWidth="1"/>
    <col min="12206" max="12206" width="14.33203125" style="7" customWidth="1"/>
    <col min="12207" max="12208" width="8.33203125" style="7" customWidth="1"/>
    <col min="12209" max="12209" width="11.6640625" style="7" customWidth="1"/>
    <col min="12210" max="12211" width="8.33203125" style="7" customWidth="1"/>
    <col min="12212" max="12212" width="12.33203125" style="7" customWidth="1"/>
    <col min="12213" max="12213" width="13" style="7" customWidth="1"/>
    <col min="12214" max="12214" width="11.33203125" style="7" customWidth="1"/>
    <col min="12215" max="12216" width="8.33203125" style="7" customWidth="1"/>
    <col min="12217" max="12217" width="10.33203125" style="7" customWidth="1"/>
    <col min="12218" max="12219" width="12" style="7" customWidth="1"/>
    <col min="12220" max="12220" width="12.5546875" style="7" customWidth="1"/>
    <col min="12221" max="12221" width="12" style="7" customWidth="1"/>
    <col min="12222" max="12222" width="9.33203125" style="7" customWidth="1"/>
    <col min="12223" max="12223" width="11.5546875" style="7" customWidth="1"/>
    <col min="12224" max="12225" width="8.33203125" style="7" customWidth="1"/>
    <col min="12226" max="12226" width="10.33203125" style="7" customWidth="1"/>
    <col min="12227" max="12228" width="11.33203125" style="7" customWidth="1"/>
    <col min="12229" max="12229" width="16.6640625" style="7" customWidth="1"/>
    <col min="12230" max="12230" width="12.33203125" style="7" customWidth="1"/>
    <col min="12231" max="12235" width="8.33203125" style="7" customWidth="1"/>
    <col min="12236" max="12236" width="11.5546875" style="7" customWidth="1"/>
    <col min="12237" max="12240" width="8.33203125" style="7" customWidth="1"/>
    <col min="12241" max="12241" width="17" style="7" customWidth="1"/>
    <col min="12242" max="12242" width="13.44140625" style="7" customWidth="1"/>
    <col min="12243" max="12246" width="8.33203125" style="7" customWidth="1"/>
    <col min="12247" max="12248" width="11" style="7" customWidth="1"/>
    <col min="12249" max="12251" width="8.33203125" style="7" customWidth="1"/>
    <col min="12252" max="12252" width="10.5546875" style="7" customWidth="1"/>
    <col min="12253" max="12253" width="8.33203125" style="7" customWidth="1"/>
    <col min="12254" max="12254" width="10.6640625" style="7" customWidth="1"/>
    <col min="12255" max="12255" width="8.33203125" style="7" customWidth="1"/>
    <col min="12256" max="12256" width="11" style="7" customWidth="1"/>
    <col min="12257" max="12257" width="8.33203125" style="7" customWidth="1"/>
    <col min="12258" max="12258" width="11.44140625" style="7" customWidth="1"/>
    <col min="12259" max="12259" width="11" style="7" customWidth="1"/>
    <col min="12260" max="12260" width="8.33203125" style="7" customWidth="1"/>
    <col min="12261" max="12261" width="11.5546875" style="7" customWidth="1"/>
    <col min="12262" max="12262" width="13.33203125" style="7" customWidth="1"/>
    <col min="12263" max="12263" width="11.6640625" style="7" customWidth="1"/>
    <col min="12264" max="12264" width="12.6640625" style="7" customWidth="1"/>
    <col min="12265" max="12265" width="18.6640625" style="7" customWidth="1"/>
    <col min="12266" max="12349" width="8.33203125" style="7"/>
    <col min="12350" max="12350" width="17.33203125" style="7" customWidth="1"/>
    <col min="12351" max="12351" width="11.5546875" style="7" customWidth="1"/>
    <col min="12352" max="12352" width="10.6640625" style="7" customWidth="1"/>
    <col min="12353" max="12353" width="10.44140625" style="7" customWidth="1"/>
    <col min="12354" max="12354" width="13.6640625" style="7" customWidth="1"/>
    <col min="12355" max="12355" width="11.6640625" style="7" customWidth="1"/>
    <col min="12356" max="12356" width="11.33203125" style="7" customWidth="1"/>
    <col min="12357" max="12357" width="9.33203125" style="7" customWidth="1"/>
    <col min="12358" max="12358" width="9.6640625" style="7" customWidth="1"/>
    <col min="12359" max="12359" width="14" style="7" customWidth="1"/>
    <col min="12360" max="12360" width="16" style="7" customWidth="1"/>
    <col min="12361" max="12363" width="14" style="7" customWidth="1"/>
    <col min="12364" max="12364" width="13" style="7" customWidth="1"/>
    <col min="12365" max="12365" width="15" style="7" customWidth="1"/>
    <col min="12366" max="12366" width="14" style="7" customWidth="1"/>
    <col min="12367" max="12367" width="17" style="7" customWidth="1"/>
    <col min="12368" max="12368" width="16" style="7" customWidth="1"/>
    <col min="12369" max="12370" width="18" style="7" customWidth="1"/>
    <col min="12371" max="12371" width="19" style="7" customWidth="1"/>
    <col min="12372" max="12373" width="13" style="7" customWidth="1"/>
    <col min="12374" max="12374" width="16" style="7" customWidth="1"/>
    <col min="12375" max="12375" width="13" style="7" customWidth="1"/>
    <col min="12376" max="12376" width="14" style="7" customWidth="1"/>
    <col min="12377" max="12377" width="16" style="7" customWidth="1"/>
    <col min="12378" max="12378" width="14" style="7" customWidth="1"/>
    <col min="12379" max="12379" width="13" style="7" customWidth="1"/>
    <col min="12380" max="12380" width="18" style="7" customWidth="1"/>
    <col min="12381" max="12382" width="14" style="7" customWidth="1"/>
    <col min="12383" max="12384" width="13" style="7" customWidth="1"/>
    <col min="12385" max="12385" width="16" style="7" customWidth="1"/>
    <col min="12386" max="12387" width="14" style="7" customWidth="1"/>
    <col min="12388" max="12388" width="17" style="7" customWidth="1"/>
    <col min="12389" max="12389" width="14" style="7" customWidth="1"/>
    <col min="12390" max="12390" width="12" style="7" customWidth="1"/>
    <col min="12391" max="12391" width="13.5546875" style="7" customWidth="1"/>
    <col min="12392" max="12392" width="12.6640625" style="7" customWidth="1"/>
    <col min="12393" max="12393" width="11.33203125" style="7" customWidth="1"/>
    <col min="12394" max="12394" width="14" style="7" customWidth="1"/>
    <col min="12395" max="12395" width="13.33203125" style="7" customWidth="1"/>
    <col min="12396" max="12396" width="12.6640625" style="7" customWidth="1"/>
    <col min="12397" max="12397" width="17.33203125" style="7" customWidth="1"/>
    <col min="12398" max="12398" width="17" style="7" customWidth="1"/>
    <col min="12399" max="12399" width="14" style="7" customWidth="1"/>
    <col min="12400" max="12402" width="13" style="7" customWidth="1"/>
    <col min="12403" max="12403" width="15" style="7" customWidth="1"/>
    <col min="12404" max="12404" width="17" style="7" customWidth="1"/>
    <col min="12405" max="12405" width="14" style="7" customWidth="1"/>
    <col min="12406" max="12406" width="13" style="7" customWidth="1"/>
    <col min="12407" max="12407" width="15" style="7" customWidth="1"/>
    <col min="12408" max="12408" width="9.5546875" style="7" customWidth="1"/>
    <col min="12409" max="12409" width="16" style="7" customWidth="1"/>
    <col min="12410" max="12410" width="14.5546875" style="7" customWidth="1"/>
    <col min="12411" max="12411" width="10" style="7" customWidth="1"/>
    <col min="12412" max="12412" width="18" style="7" customWidth="1"/>
    <col min="12413" max="12413" width="9.5546875" style="7" customWidth="1"/>
    <col min="12414" max="12414" width="15" style="7" customWidth="1"/>
    <col min="12415" max="12415" width="11" style="7" customWidth="1"/>
    <col min="12416" max="12416" width="8" style="7" customWidth="1"/>
    <col min="12417" max="12417" width="14" style="7" customWidth="1"/>
    <col min="12418" max="12421" width="13" style="7" customWidth="1"/>
    <col min="12422" max="12422" width="17" style="7" customWidth="1"/>
    <col min="12423" max="12423" width="13" style="7" customWidth="1"/>
    <col min="12424" max="12424" width="18" style="7" customWidth="1"/>
    <col min="12425" max="12425" width="14" style="7" customWidth="1"/>
    <col min="12426" max="12426" width="15" style="7" customWidth="1"/>
    <col min="12427" max="12427" width="14" style="7" customWidth="1"/>
    <col min="12428" max="12428" width="13" style="7" customWidth="1"/>
    <col min="12429" max="12429" width="16" style="7" customWidth="1"/>
    <col min="12430" max="12430" width="20" style="7" customWidth="1"/>
    <col min="12431" max="12431" width="15" style="7" customWidth="1"/>
    <col min="12432" max="12432" width="13" style="7" customWidth="1"/>
    <col min="12433" max="12433" width="21.33203125" style="7" customWidth="1"/>
    <col min="12434" max="12434" width="8.5546875" style="7" customWidth="1"/>
    <col min="12435" max="12435" width="14.33203125" style="7" customWidth="1"/>
    <col min="12436" max="12436" width="13.5546875" style="7" customWidth="1"/>
    <col min="12437" max="12441" width="8.33203125" style="7" customWidth="1"/>
    <col min="12442" max="12442" width="15" style="7" customWidth="1"/>
    <col min="12443" max="12444" width="11.44140625" style="7" customWidth="1"/>
    <col min="12445" max="12446" width="8.33203125" style="7" customWidth="1"/>
    <col min="12447" max="12447" width="15" style="7" customWidth="1"/>
    <col min="12448" max="12448" width="13" style="7" customWidth="1"/>
    <col min="12449" max="12449" width="10.5546875" style="7" customWidth="1"/>
    <col min="12450" max="12451" width="8.33203125" style="7" customWidth="1"/>
    <col min="12452" max="12452" width="11" style="7" customWidth="1"/>
    <col min="12453" max="12453" width="10.44140625" style="7" customWidth="1"/>
    <col min="12454" max="12454" width="11.6640625" style="7" customWidth="1"/>
    <col min="12455" max="12455" width="14.44140625" style="7" customWidth="1"/>
    <col min="12456" max="12456" width="12.44140625" style="7" customWidth="1"/>
    <col min="12457" max="12457" width="17.33203125" style="7" customWidth="1"/>
    <col min="12458" max="12458" width="14" style="7" customWidth="1"/>
    <col min="12459" max="12459" width="10" style="7" customWidth="1"/>
    <col min="12460" max="12461" width="8.33203125" style="7" customWidth="1"/>
    <col min="12462" max="12462" width="14.33203125" style="7" customWidth="1"/>
    <col min="12463" max="12464" width="8.33203125" style="7" customWidth="1"/>
    <col min="12465" max="12465" width="11.6640625" style="7" customWidth="1"/>
    <col min="12466" max="12467" width="8.33203125" style="7" customWidth="1"/>
    <col min="12468" max="12468" width="12.33203125" style="7" customWidth="1"/>
    <col min="12469" max="12469" width="13" style="7" customWidth="1"/>
    <col min="12470" max="12470" width="11.33203125" style="7" customWidth="1"/>
    <col min="12471" max="12472" width="8.33203125" style="7" customWidth="1"/>
    <col min="12473" max="12473" width="10.33203125" style="7" customWidth="1"/>
    <col min="12474" max="12475" width="12" style="7" customWidth="1"/>
    <col min="12476" max="12476" width="12.5546875" style="7" customWidth="1"/>
    <col min="12477" max="12477" width="12" style="7" customWidth="1"/>
    <col min="12478" max="12478" width="9.33203125" style="7" customWidth="1"/>
    <col min="12479" max="12479" width="11.5546875" style="7" customWidth="1"/>
    <col min="12480" max="12481" width="8.33203125" style="7" customWidth="1"/>
    <col min="12482" max="12482" width="10.33203125" style="7" customWidth="1"/>
    <col min="12483" max="12484" width="11.33203125" style="7" customWidth="1"/>
    <col min="12485" max="12485" width="16.6640625" style="7" customWidth="1"/>
    <col min="12486" max="12486" width="12.33203125" style="7" customWidth="1"/>
    <col min="12487" max="12491" width="8.33203125" style="7" customWidth="1"/>
    <col min="12492" max="12492" width="11.5546875" style="7" customWidth="1"/>
    <col min="12493" max="12496" width="8.33203125" style="7" customWidth="1"/>
    <col min="12497" max="12497" width="17" style="7" customWidth="1"/>
    <col min="12498" max="12498" width="13.44140625" style="7" customWidth="1"/>
    <col min="12499" max="12502" width="8.33203125" style="7" customWidth="1"/>
    <col min="12503" max="12504" width="11" style="7" customWidth="1"/>
    <col min="12505" max="12507" width="8.33203125" style="7" customWidth="1"/>
    <col min="12508" max="12508" width="10.5546875" style="7" customWidth="1"/>
    <col min="12509" max="12509" width="8.33203125" style="7" customWidth="1"/>
    <col min="12510" max="12510" width="10.6640625" style="7" customWidth="1"/>
    <col min="12511" max="12511" width="8.33203125" style="7" customWidth="1"/>
    <col min="12512" max="12512" width="11" style="7" customWidth="1"/>
    <col min="12513" max="12513" width="8.33203125" style="7" customWidth="1"/>
    <col min="12514" max="12514" width="11.44140625" style="7" customWidth="1"/>
    <col min="12515" max="12515" width="11" style="7" customWidth="1"/>
    <col min="12516" max="12516" width="8.33203125" style="7" customWidth="1"/>
    <col min="12517" max="12517" width="11.5546875" style="7" customWidth="1"/>
    <col min="12518" max="12518" width="13.33203125" style="7" customWidth="1"/>
    <col min="12519" max="12519" width="11.6640625" style="7" customWidth="1"/>
    <col min="12520" max="12520" width="12.6640625" style="7" customWidth="1"/>
    <col min="12521" max="12521" width="18.6640625" style="7" customWidth="1"/>
    <col min="12522" max="12605" width="8.33203125" style="7"/>
    <col min="12606" max="12606" width="17.33203125" style="7" customWidth="1"/>
    <col min="12607" max="12607" width="11.5546875" style="7" customWidth="1"/>
    <col min="12608" max="12608" width="10.6640625" style="7" customWidth="1"/>
    <col min="12609" max="12609" width="10.44140625" style="7" customWidth="1"/>
    <col min="12610" max="12610" width="13.6640625" style="7" customWidth="1"/>
    <col min="12611" max="12611" width="11.6640625" style="7" customWidth="1"/>
    <col min="12612" max="12612" width="11.33203125" style="7" customWidth="1"/>
    <col min="12613" max="12613" width="9.33203125" style="7" customWidth="1"/>
    <col min="12614" max="12614" width="9.6640625" style="7" customWidth="1"/>
    <col min="12615" max="12615" width="14" style="7" customWidth="1"/>
    <col min="12616" max="12616" width="16" style="7" customWidth="1"/>
    <col min="12617" max="12619" width="14" style="7" customWidth="1"/>
    <col min="12620" max="12620" width="13" style="7" customWidth="1"/>
    <col min="12621" max="12621" width="15" style="7" customWidth="1"/>
    <col min="12622" max="12622" width="14" style="7" customWidth="1"/>
    <col min="12623" max="12623" width="17" style="7" customWidth="1"/>
    <col min="12624" max="12624" width="16" style="7" customWidth="1"/>
    <col min="12625" max="12626" width="18" style="7" customWidth="1"/>
    <col min="12627" max="12627" width="19" style="7" customWidth="1"/>
    <col min="12628" max="12629" width="13" style="7" customWidth="1"/>
    <col min="12630" max="12630" width="16" style="7" customWidth="1"/>
    <col min="12631" max="12631" width="13" style="7" customWidth="1"/>
    <col min="12632" max="12632" width="14" style="7" customWidth="1"/>
    <col min="12633" max="12633" width="16" style="7" customWidth="1"/>
    <col min="12634" max="12634" width="14" style="7" customWidth="1"/>
    <col min="12635" max="12635" width="13" style="7" customWidth="1"/>
    <col min="12636" max="12636" width="18" style="7" customWidth="1"/>
    <col min="12637" max="12638" width="14" style="7" customWidth="1"/>
    <col min="12639" max="12640" width="13" style="7" customWidth="1"/>
    <col min="12641" max="12641" width="16" style="7" customWidth="1"/>
    <col min="12642" max="12643" width="14" style="7" customWidth="1"/>
    <col min="12644" max="12644" width="17" style="7" customWidth="1"/>
    <col min="12645" max="12645" width="14" style="7" customWidth="1"/>
    <col min="12646" max="12646" width="12" style="7" customWidth="1"/>
    <col min="12647" max="12647" width="13.5546875" style="7" customWidth="1"/>
    <col min="12648" max="12648" width="12.6640625" style="7" customWidth="1"/>
    <col min="12649" max="12649" width="11.33203125" style="7" customWidth="1"/>
    <col min="12650" max="12650" width="14" style="7" customWidth="1"/>
    <col min="12651" max="12651" width="13.33203125" style="7" customWidth="1"/>
    <col min="12652" max="12652" width="12.6640625" style="7" customWidth="1"/>
    <col min="12653" max="12653" width="17.33203125" style="7" customWidth="1"/>
    <col min="12654" max="12654" width="17" style="7" customWidth="1"/>
    <col min="12655" max="12655" width="14" style="7" customWidth="1"/>
    <col min="12656" max="12658" width="13" style="7" customWidth="1"/>
    <col min="12659" max="12659" width="15" style="7" customWidth="1"/>
    <col min="12660" max="12660" width="17" style="7" customWidth="1"/>
    <col min="12661" max="12661" width="14" style="7" customWidth="1"/>
    <col min="12662" max="12662" width="13" style="7" customWidth="1"/>
    <col min="12663" max="12663" width="15" style="7" customWidth="1"/>
    <col min="12664" max="12664" width="9.5546875" style="7" customWidth="1"/>
    <col min="12665" max="12665" width="16" style="7" customWidth="1"/>
    <col min="12666" max="12666" width="14.5546875" style="7" customWidth="1"/>
    <col min="12667" max="12667" width="10" style="7" customWidth="1"/>
    <col min="12668" max="12668" width="18" style="7" customWidth="1"/>
    <col min="12669" max="12669" width="9.5546875" style="7" customWidth="1"/>
    <col min="12670" max="12670" width="15" style="7" customWidth="1"/>
    <col min="12671" max="12671" width="11" style="7" customWidth="1"/>
    <col min="12672" max="12672" width="8" style="7" customWidth="1"/>
    <col min="12673" max="12673" width="14" style="7" customWidth="1"/>
    <col min="12674" max="12677" width="13" style="7" customWidth="1"/>
    <col min="12678" max="12678" width="17" style="7" customWidth="1"/>
    <col min="12679" max="12679" width="13" style="7" customWidth="1"/>
    <col min="12680" max="12680" width="18" style="7" customWidth="1"/>
    <col min="12681" max="12681" width="14" style="7" customWidth="1"/>
    <col min="12682" max="12682" width="15" style="7" customWidth="1"/>
    <col min="12683" max="12683" width="14" style="7" customWidth="1"/>
    <col min="12684" max="12684" width="13" style="7" customWidth="1"/>
    <col min="12685" max="12685" width="16" style="7" customWidth="1"/>
    <col min="12686" max="12686" width="20" style="7" customWidth="1"/>
    <col min="12687" max="12687" width="15" style="7" customWidth="1"/>
    <col min="12688" max="12688" width="13" style="7" customWidth="1"/>
    <col min="12689" max="12689" width="21.33203125" style="7" customWidth="1"/>
    <col min="12690" max="12690" width="8.5546875" style="7" customWidth="1"/>
    <col min="12691" max="12691" width="14.33203125" style="7" customWidth="1"/>
    <col min="12692" max="12692" width="13.5546875" style="7" customWidth="1"/>
    <col min="12693" max="12697" width="8.33203125" style="7" customWidth="1"/>
    <col min="12698" max="12698" width="15" style="7" customWidth="1"/>
    <col min="12699" max="12700" width="11.44140625" style="7" customWidth="1"/>
    <col min="12701" max="12702" width="8.33203125" style="7" customWidth="1"/>
    <col min="12703" max="12703" width="15" style="7" customWidth="1"/>
    <col min="12704" max="12704" width="13" style="7" customWidth="1"/>
    <col min="12705" max="12705" width="10.5546875" style="7" customWidth="1"/>
    <col min="12706" max="12707" width="8.33203125" style="7" customWidth="1"/>
    <col min="12708" max="12708" width="11" style="7" customWidth="1"/>
    <col min="12709" max="12709" width="10.44140625" style="7" customWidth="1"/>
    <col min="12710" max="12710" width="11.6640625" style="7" customWidth="1"/>
    <col min="12711" max="12711" width="14.44140625" style="7" customWidth="1"/>
    <col min="12712" max="12712" width="12.44140625" style="7" customWidth="1"/>
    <col min="12713" max="12713" width="17.33203125" style="7" customWidth="1"/>
    <col min="12714" max="12714" width="14" style="7" customWidth="1"/>
    <col min="12715" max="12715" width="10" style="7" customWidth="1"/>
    <col min="12716" max="12717" width="8.33203125" style="7" customWidth="1"/>
    <col min="12718" max="12718" width="14.33203125" style="7" customWidth="1"/>
    <col min="12719" max="12720" width="8.33203125" style="7" customWidth="1"/>
    <col min="12721" max="12721" width="11.6640625" style="7" customWidth="1"/>
    <col min="12722" max="12723" width="8.33203125" style="7" customWidth="1"/>
    <col min="12724" max="12724" width="12.33203125" style="7" customWidth="1"/>
    <col min="12725" max="12725" width="13" style="7" customWidth="1"/>
    <col min="12726" max="12726" width="11.33203125" style="7" customWidth="1"/>
    <col min="12727" max="12728" width="8.33203125" style="7" customWidth="1"/>
    <col min="12729" max="12729" width="10.33203125" style="7" customWidth="1"/>
    <col min="12730" max="12731" width="12" style="7" customWidth="1"/>
    <col min="12732" max="12732" width="12.5546875" style="7" customWidth="1"/>
    <col min="12733" max="12733" width="12" style="7" customWidth="1"/>
    <col min="12734" max="12734" width="9.33203125" style="7" customWidth="1"/>
    <col min="12735" max="12735" width="11.5546875" style="7" customWidth="1"/>
    <col min="12736" max="12737" width="8.33203125" style="7" customWidth="1"/>
    <col min="12738" max="12738" width="10.33203125" style="7" customWidth="1"/>
    <col min="12739" max="12740" width="11.33203125" style="7" customWidth="1"/>
    <col min="12741" max="12741" width="16.6640625" style="7" customWidth="1"/>
    <col min="12742" max="12742" width="12.33203125" style="7" customWidth="1"/>
    <col min="12743" max="12747" width="8.33203125" style="7" customWidth="1"/>
    <col min="12748" max="12748" width="11.5546875" style="7" customWidth="1"/>
    <col min="12749" max="12752" width="8.33203125" style="7" customWidth="1"/>
    <col min="12753" max="12753" width="17" style="7" customWidth="1"/>
    <col min="12754" max="12754" width="13.44140625" style="7" customWidth="1"/>
    <col min="12755" max="12758" width="8.33203125" style="7" customWidth="1"/>
    <col min="12759" max="12760" width="11" style="7" customWidth="1"/>
    <col min="12761" max="12763" width="8.33203125" style="7" customWidth="1"/>
    <col min="12764" max="12764" width="10.5546875" style="7" customWidth="1"/>
    <col min="12765" max="12765" width="8.33203125" style="7" customWidth="1"/>
    <col min="12766" max="12766" width="10.6640625" style="7" customWidth="1"/>
    <col min="12767" max="12767" width="8.33203125" style="7" customWidth="1"/>
    <col min="12768" max="12768" width="11" style="7" customWidth="1"/>
    <col min="12769" max="12769" width="8.33203125" style="7" customWidth="1"/>
    <col min="12770" max="12770" width="11.44140625" style="7" customWidth="1"/>
    <col min="12771" max="12771" width="11" style="7" customWidth="1"/>
    <col min="12772" max="12772" width="8.33203125" style="7" customWidth="1"/>
    <col min="12773" max="12773" width="11.5546875" style="7" customWidth="1"/>
    <col min="12774" max="12774" width="13.33203125" style="7" customWidth="1"/>
    <col min="12775" max="12775" width="11.6640625" style="7" customWidth="1"/>
    <col min="12776" max="12776" width="12.6640625" style="7" customWidth="1"/>
    <col min="12777" max="12777" width="18.6640625" style="7" customWidth="1"/>
    <col min="12778" max="12861" width="8.33203125" style="7"/>
    <col min="12862" max="12862" width="17.33203125" style="7" customWidth="1"/>
    <col min="12863" max="12863" width="11.5546875" style="7" customWidth="1"/>
    <col min="12864" max="12864" width="10.6640625" style="7" customWidth="1"/>
    <col min="12865" max="12865" width="10.44140625" style="7" customWidth="1"/>
    <col min="12866" max="12866" width="13.6640625" style="7" customWidth="1"/>
    <col min="12867" max="12867" width="11.6640625" style="7" customWidth="1"/>
    <col min="12868" max="12868" width="11.33203125" style="7" customWidth="1"/>
    <col min="12869" max="12869" width="9.33203125" style="7" customWidth="1"/>
    <col min="12870" max="12870" width="9.6640625" style="7" customWidth="1"/>
    <col min="12871" max="12871" width="14" style="7" customWidth="1"/>
    <col min="12872" max="12872" width="16" style="7" customWidth="1"/>
    <col min="12873" max="12875" width="14" style="7" customWidth="1"/>
    <col min="12876" max="12876" width="13" style="7" customWidth="1"/>
    <col min="12877" max="12877" width="15" style="7" customWidth="1"/>
    <col min="12878" max="12878" width="14" style="7" customWidth="1"/>
    <col min="12879" max="12879" width="17" style="7" customWidth="1"/>
    <col min="12880" max="12880" width="16" style="7" customWidth="1"/>
    <col min="12881" max="12882" width="18" style="7" customWidth="1"/>
    <col min="12883" max="12883" width="19" style="7" customWidth="1"/>
    <col min="12884" max="12885" width="13" style="7" customWidth="1"/>
    <col min="12886" max="12886" width="16" style="7" customWidth="1"/>
    <col min="12887" max="12887" width="13" style="7" customWidth="1"/>
    <col min="12888" max="12888" width="14" style="7" customWidth="1"/>
    <col min="12889" max="12889" width="16" style="7" customWidth="1"/>
    <col min="12890" max="12890" width="14" style="7" customWidth="1"/>
    <col min="12891" max="12891" width="13" style="7" customWidth="1"/>
    <col min="12892" max="12892" width="18" style="7" customWidth="1"/>
    <col min="12893" max="12894" width="14" style="7" customWidth="1"/>
    <col min="12895" max="12896" width="13" style="7" customWidth="1"/>
    <col min="12897" max="12897" width="16" style="7" customWidth="1"/>
    <col min="12898" max="12899" width="14" style="7" customWidth="1"/>
    <col min="12900" max="12900" width="17" style="7" customWidth="1"/>
    <col min="12901" max="12901" width="14" style="7" customWidth="1"/>
    <col min="12902" max="12902" width="12" style="7" customWidth="1"/>
    <col min="12903" max="12903" width="13.5546875" style="7" customWidth="1"/>
    <col min="12904" max="12904" width="12.6640625" style="7" customWidth="1"/>
    <col min="12905" max="12905" width="11.33203125" style="7" customWidth="1"/>
    <col min="12906" max="12906" width="14" style="7" customWidth="1"/>
    <col min="12907" max="12907" width="13.33203125" style="7" customWidth="1"/>
    <col min="12908" max="12908" width="12.6640625" style="7" customWidth="1"/>
    <col min="12909" max="12909" width="17.33203125" style="7" customWidth="1"/>
    <col min="12910" max="12910" width="17" style="7" customWidth="1"/>
    <col min="12911" max="12911" width="14" style="7" customWidth="1"/>
    <col min="12912" max="12914" width="13" style="7" customWidth="1"/>
    <col min="12915" max="12915" width="15" style="7" customWidth="1"/>
    <col min="12916" max="12916" width="17" style="7" customWidth="1"/>
    <col min="12917" max="12917" width="14" style="7" customWidth="1"/>
    <col min="12918" max="12918" width="13" style="7" customWidth="1"/>
    <col min="12919" max="12919" width="15" style="7" customWidth="1"/>
    <col min="12920" max="12920" width="9.5546875" style="7" customWidth="1"/>
    <col min="12921" max="12921" width="16" style="7" customWidth="1"/>
    <col min="12922" max="12922" width="14.5546875" style="7" customWidth="1"/>
    <col min="12923" max="12923" width="10" style="7" customWidth="1"/>
    <col min="12924" max="12924" width="18" style="7" customWidth="1"/>
    <col min="12925" max="12925" width="9.5546875" style="7" customWidth="1"/>
    <col min="12926" max="12926" width="15" style="7" customWidth="1"/>
    <col min="12927" max="12927" width="11" style="7" customWidth="1"/>
    <col min="12928" max="12928" width="8" style="7" customWidth="1"/>
    <col min="12929" max="12929" width="14" style="7" customWidth="1"/>
    <col min="12930" max="12933" width="13" style="7" customWidth="1"/>
    <col min="12934" max="12934" width="17" style="7" customWidth="1"/>
    <col min="12935" max="12935" width="13" style="7" customWidth="1"/>
    <col min="12936" max="12936" width="18" style="7" customWidth="1"/>
    <col min="12937" max="12937" width="14" style="7" customWidth="1"/>
    <col min="12938" max="12938" width="15" style="7" customWidth="1"/>
    <col min="12939" max="12939" width="14" style="7" customWidth="1"/>
    <col min="12940" max="12940" width="13" style="7" customWidth="1"/>
    <col min="12941" max="12941" width="16" style="7" customWidth="1"/>
    <col min="12942" max="12942" width="20" style="7" customWidth="1"/>
    <col min="12943" max="12943" width="15" style="7" customWidth="1"/>
    <col min="12944" max="12944" width="13" style="7" customWidth="1"/>
    <col min="12945" max="12945" width="21.33203125" style="7" customWidth="1"/>
    <col min="12946" max="12946" width="8.5546875" style="7" customWidth="1"/>
    <col min="12947" max="12947" width="14.33203125" style="7" customWidth="1"/>
    <col min="12948" max="12948" width="13.5546875" style="7" customWidth="1"/>
    <col min="12949" max="12953" width="8.33203125" style="7" customWidth="1"/>
    <col min="12954" max="12954" width="15" style="7" customWidth="1"/>
    <col min="12955" max="12956" width="11.44140625" style="7" customWidth="1"/>
    <col min="12957" max="12958" width="8.33203125" style="7" customWidth="1"/>
    <col min="12959" max="12959" width="15" style="7" customWidth="1"/>
    <col min="12960" max="12960" width="13" style="7" customWidth="1"/>
    <col min="12961" max="12961" width="10.5546875" style="7" customWidth="1"/>
    <col min="12962" max="12963" width="8.33203125" style="7" customWidth="1"/>
    <col min="12964" max="12964" width="11" style="7" customWidth="1"/>
    <col min="12965" max="12965" width="10.44140625" style="7" customWidth="1"/>
    <col min="12966" max="12966" width="11.6640625" style="7" customWidth="1"/>
    <col min="12967" max="12967" width="14.44140625" style="7" customWidth="1"/>
    <col min="12968" max="12968" width="12.44140625" style="7" customWidth="1"/>
    <col min="12969" max="12969" width="17.33203125" style="7" customWidth="1"/>
    <col min="12970" max="12970" width="14" style="7" customWidth="1"/>
    <col min="12971" max="12971" width="10" style="7" customWidth="1"/>
    <col min="12972" max="12973" width="8.33203125" style="7" customWidth="1"/>
    <col min="12974" max="12974" width="14.33203125" style="7" customWidth="1"/>
    <col min="12975" max="12976" width="8.33203125" style="7" customWidth="1"/>
    <col min="12977" max="12977" width="11.6640625" style="7" customWidth="1"/>
    <col min="12978" max="12979" width="8.33203125" style="7" customWidth="1"/>
    <col min="12980" max="12980" width="12.33203125" style="7" customWidth="1"/>
    <col min="12981" max="12981" width="13" style="7" customWidth="1"/>
    <col min="12982" max="12982" width="11.33203125" style="7" customWidth="1"/>
    <col min="12983" max="12984" width="8.33203125" style="7" customWidth="1"/>
    <col min="12985" max="12985" width="10.33203125" style="7" customWidth="1"/>
    <col min="12986" max="12987" width="12" style="7" customWidth="1"/>
    <col min="12988" max="12988" width="12.5546875" style="7" customWidth="1"/>
    <col min="12989" max="12989" width="12" style="7" customWidth="1"/>
    <col min="12990" max="12990" width="9.33203125" style="7" customWidth="1"/>
    <col min="12991" max="12991" width="11.5546875" style="7" customWidth="1"/>
    <col min="12992" max="12993" width="8.33203125" style="7" customWidth="1"/>
    <col min="12994" max="12994" width="10.33203125" style="7" customWidth="1"/>
    <col min="12995" max="12996" width="11.33203125" style="7" customWidth="1"/>
    <col min="12997" max="12997" width="16.6640625" style="7" customWidth="1"/>
    <col min="12998" max="12998" width="12.33203125" style="7" customWidth="1"/>
    <col min="12999" max="13003" width="8.33203125" style="7" customWidth="1"/>
    <col min="13004" max="13004" width="11.5546875" style="7" customWidth="1"/>
    <col min="13005" max="13008" width="8.33203125" style="7" customWidth="1"/>
    <col min="13009" max="13009" width="17" style="7" customWidth="1"/>
    <col min="13010" max="13010" width="13.44140625" style="7" customWidth="1"/>
    <col min="13011" max="13014" width="8.33203125" style="7" customWidth="1"/>
    <col min="13015" max="13016" width="11" style="7" customWidth="1"/>
    <col min="13017" max="13019" width="8.33203125" style="7" customWidth="1"/>
    <col min="13020" max="13020" width="10.5546875" style="7" customWidth="1"/>
    <col min="13021" max="13021" width="8.33203125" style="7" customWidth="1"/>
    <col min="13022" max="13022" width="10.6640625" style="7" customWidth="1"/>
    <col min="13023" max="13023" width="8.33203125" style="7" customWidth="1"/>
    <col min="13024" max="13024" width="11" style="7" customWidth="1"/>
    <col min="13025" max="13025" width="8.33203125" style="7" customWidth="1"/>
    <col min="13026" max="13026" width="11.44140625" style="7" customWidth="1"/>
    <col min="13027" max="13027" width="11" style="7" customWidth="1"/>
    <col min="13028" max="13028" width="8.33203125" style="7" customWidth="1"/>
    <col min="13029" max="13029" width="11.5546875" style="7" customWidth="1"/>
    <col min="13030" max="13030" width="13.33203125" style="7" customWidth="1"/>
    <col min="13031" max="13031" width="11.6640625" style="7" customWidth="1"/>
    <col min="13032" max="13032" width="12.6640625" style="7" customWidth="1"/>
    <col min="13033" max="13033" width="18.6640625" style="7" customWidth="1"/>
    <col min="13034" max="13117" width="8.33203125" style="7"/>
    <col min="13118" max="13118" width="17.33203125" style="7" customWidth="1"/>
    <col min="13119" max="13119" width="11.5546875" style="7" customWidth="1"/>
    <col min="13120" max="13120" width="10.6640625" style="7" customWidth="1"/>
    <col min="13121" max="13121" width="10.44140625" style="7" customWidth="1"/>
    <col min="13122" max="13122" width="13.6640625" style="7" customWidth="1"/>
    <col min="13123" max="13123" width="11.6640625" style="7" customWidth="1"/>
    <col min="13124" max="13124" width="11.33203125" style="7" customWidth="1"/>
    <col min="13125" max="13125" width="9.33203125" style="7" customWidth="1"/>
    <col min="13126" max="13126" width="9.6640625" style="7" customWidth="1"/>
    <col min="13127" max="13127" width="14" style="7" customWidth="1"/>
    <col min="13128" max="13128" width="16" style="7" customWidth="1"/>
    <col min="13129" max="13131" width="14" style="7" customWidth="1"/>
    <col min="13132" max="13132" width="13" style="7" customWidth="1"/>
    <col min="13133" max="13133" width="15" style="7" customWidth="1"/>
    <col min="13134" max="13134" width="14" style="7" customWidth="1"/>
    <col min="13135" max="13135" width="17" style="7" customWidth="1"/>
    <col min="13136" max="13136" width="16" style="7" customWidth="1"/>
    <col min="13137" max="13138" width="18" style="7" customWidth="1"/>
    <col min="13139" max="13139" width="19" style="7" customWidth="1"/>
    <col min="13140" max="13141" width="13" style="7" customWidth="1"/>
    <col min="13142" max="13142" width="16" style="7" customWidth="1"/>
    <col min="13143" max="13143" width="13" style="7" customWidth="1"/>
    <col min="13144" max="13144" width="14" style="7" customWidth="1"/>
    <col min="13145" max="13145" width="16" style="7" customWidth="1"/>
    <col min="13146" max="13146" width="14" style="7" customWidth="1"/>
    <col min="13147" max="13147" width="13" style="7" customWidth="1"/>
    <col min="13148" max="13148" width="18" style="7" customWidth="1"/>
    <col min="13149" max="13150" width="14" style="7" customWidth="1"/>
    <col min="13151" max="13152" width="13" style="7" customWidth="1"/>
    <col min="13153" max="13153" width="16" style="7" customWidth="1"/>
    <col min="13154" max="13155" width="14" style="7" customWidth="1"/>
    <col min="13156" max="13156" width="17" style="7" customWidth="1"/>
    <col min="13157" max="13157" width="14" style="7" customWidth="1"/>
    <col min="13158" max="13158" width="12" style="7" customWidth="1"/>
    <col min="13159" max="13159" width="13.5546875" style="7" customWidth="1"/>
    <col min="13160" max="13160" width="12.6640625" style="7" customWidth="1"/>
    <col min="13161" max="13161" width="11.33203125" style="7" customWidth="1"/>
    <col min="13162" max="13162" width="14" style="7" customWidth="1"/>
    <col min="13163" max="13163" width="13.33203125" style="7" customWidth="1"/>
    <col min="13164" max="13164" width="12.6640625" style="7" customWidth="1"/>
    <col min="13165" max="13165" width="17.33203125" style="7" customWidth="1"/>
    <col min="13166" max="13166" width="17" style="7" customWidth="1"/>
    <col min="13167" max="13167" width="14" style="7" customWidth="1"/>
    <col min="13168" max="13170" width="13" style="7" customWidth="1"/>
    <col min="13171" max="13171" width="15" style="7" customWidth="1"/>
    <col min="13172" max="13172" width="17" style="7" customWidth="1"/>
    <col min="13173" max="13173" width="14" style="7" customWidth="1"/>
    <col min="13174" max="13174" width="13" style="7" customWidth="1"/>
    <col min="13175" max="13175" width="15" style="7" customWidth="1"/>
    <col min="13176" max="13176" width="9.5546875" style="7" customWidth="1"/>
    <col min="13177" max="13177" width="16" style="7" customWidth="1"/>
    <col min="13178" max="13178" width="14.5546875" style="7" customWidth="1"/>
    <col min="13179" max="13179" width="10" style="7" customWidth="1"/>
    <col min="13180" max="13180" width="18" style="7" customWidth="1"/>
    <col min="13181" max="13181" width="9.5546875" style="7" customWidth="1"/>
    <col min="13182" max="13182" width="15" style="7" customWidth="1"/>
    <col min="13183" max="13183" width="11" style="7" customWidth="1"/>
    <col min="13184" max="13184" width="8" style="7" customWidth="1"/>
    <col min="13185" max="13185" width="14" style="7" customWidth="1"/>
    <col min="13186" max="13189" width="13" style="7" customWidth="1"/>
    <col min="13190" max="13190" width="17" style="7" customWidth="1"/>
    <col min="13191" max="13191" width="13" style="7" customWidth="1"/>
    <col min="13192" max="13192" width="18" style="7" customWidth="1"/>
    <col min="13193" max="13193" width="14" style="7" customWidth="1"/>
    <col min="13194" max="13194" width="15" style="7" customWidth="1"/>
    <col min="13195" max="13195" width="14" style="7" customWidth="1"/>
    <col min="13196" max="13196" width="13" style="7" customWidth="1"/>
    <col min="13197" max="13197" width="16" style="7" customWidth="1"/>
    <col min="13198" max="13198" width="20" style="7" customWidth="1"/>
    <col min="13199" max="13199" width="15" style="7" customWidth="1"/>
    <col min="13200" max="13200" width="13" style="7" customWidth="1"/>
    <col min="13201" max="13201" width="21.33203125" style="7" customWidth="1"/>
    <col min="13202" max="13202" width="8.5546875" style="7" customWidth="1"/>
    <col min="13203" max="13203" width="14.33203125" style="7" customWidth="1"/>
    <col min="13204" max="13204" width="13.5546875" style="7" customWidth="1"/>
    <col min="13205" max="13209" width="8.33203125" style="7" customWidth="1"/>
    <col min="13210" max="13210" width="15" style="7" customWidth="1"/>
    <col min="13211" max="13212" width="11.44140625" style="7" customWidth="1"/>
    <col min="13213" max="13214" width="8.33203125" style="7" customWidth="1"/>
    <col min="13215" max="13215" width="15" style="7" customWidth="1"/>
    <col min="13216" max="13216" width="13" style="7" customWidth="1"/>
    <col min="13217" max="13217" width="10.5546875" style="7" customWidth="1"/>
    <col min="13218" max="13219" width="8.33203125" style="7" customWidth="1"/>
    <col min="13220" max="13220" width="11" style="7" customWidth="1"/>
    <col min="13221" max="13221" width="10.44140625" style="7" customWidth="1"/>
    <col min="13222" max="13222" width="11.6640625" style="7" customWidth="1"/>
    <col min="13223" max="13223" width="14.44140625" style="7" customWidth="1"/>
    <col min="13224" max="13224" width="12.44140625" style="7" customWidth="1"/>
    <col min="13225" max="13225" width="17.33203125" style="7" customWidth="1"/>
    <col min="13226" max="13226" width="14" style="7" customWidth="1"/>
    <col min="13227" max="13227" width="10" style="7" customWidth="1"/>
    <col min="13228" max="13229" width="8.33203125" style="7" customWidth="1"/>
    <col min="13230" max="13230" width="14.33203125" style="7" customWidth="1"/>
    <col min="13231" max="13232" width="8.33203125" style="7" customWidth="1"/>
    <col min="13233" max="13233" width="11.6640625" style="7" customWidth="1"/>
    <col min="13234" max="13235" width="8.33203125" style="7" customWidth="1"/>
    <col min="13236" max="13236" width="12.33203125" style="7" customWidth="1"/>
    <col min="13237" max="13237" width="13" style="7" customWidth="1"/>
    <col min="13238" max="13238" width="11.33203125" style="7" customWidth="1"/>
    <col min="13239" max="13240" width="8.33203125" style="7" customWidth="1"/>
    <col min="13241" max="13241" width="10.33203125" style="7" customWidth="1"/>
    <col min="13242" max="13243" width="12" style="7" customWidth="1"/>
    <col min="13244" max="13244" width="12.5546875" style="7" customWidth="1"/>
    <col min="13245" max="13245" width="12" style="7" customWidth="1"/>
    <col min="13246" max="13246" width="9.33203125" style="7" customWidth="1"/>
    <col min="13247" max="13247" width="11.5546875" style="7" customWidth="1"/>
    <col min="13248" max="13249" width="8.33203125" style="7" customWidth="1"/>
    <col min="13250" max="13250" width="10.33203125" style="7" customWidth="1"/>
    <col min="13251" max="13252" width="11.33203125" style="7" customWidth="1"/>
    <col min="13253" max="13253" width="16.6640625" style="7" customWidth="1"/>
    <col min="13254" max="13254" width="12.33203125" style="7" customWidth="1"/>
    <col min="13255" max="13259" width="8.33203125" style="7" customWidth="1"/>
    <col min="13260" max="13260" width="11.5546875" style="7" customWidth="1"/>
    <col min="13261" max="13264" width="8.33203125" style="7" customWidth="1"/>
    <col min="13265" max="13265" width="17" style="7" customWidth="1"/>
    <col min="13266" max="13266" width="13.44140625" style="7" customWidth="1"/>
    <col min="13267" max="13270" width="8.33203125" style="7" customWidth="1"/>
    <col min="13271" max="13272" width="11" style="7" customWidth="1"/>
    <col min="13273" max="13275" width="8.33203125" style="7" customWidth="1"/>
    <col min="13276" max="13276" width="10.5546875" style="7" customWidth="1"/>
    <col min="13277" max="13277" width="8.33203125" style="7" customWidth="1"/>
    <col min="13278" max="13278" width="10.6640625" style="7" customWidth="1"/>
    <col min="13279" max="13279" width="8.33203125" style="7" customWidth="1"/>
    <col min="13280" max="13280" width="11" style="7" customWidth="1"/>
    <col min="13281" max="13281" width="8.33203125" style="7" customWidth="1"/>
    <col min="13282" max="13282" width="11.44140625" style="7" customWidth="1"/>
    <col min="13283" max="13283" width="11" style="7" customWidth="1"/>
    <col min="13284" max="13284" width="8.33203125" style="7" customWidth="1"/>
    <col min="13285" max="13285" width="11.5546875" style="7" customWidth="1"/>
    <col min="13286" max="13286" width="13.33203125" style="7" customWidth="1"/>
    <col min="13287" max="13287" width="11.6640625" style="7" customWidth="1"/>
    <col min="13288" max="13288" width="12.6640625" style="7" customWidth="1"/>
    <col min="13289" max="13289" width="18.6640625" style="7" customWidth="1"/>
    <col min="13290" max="13373" width="8.33203125" style="7"/>
    <col min="13374" max="13374" width="17.33203125" style="7" customWidth="1"/>
    <col min="13375" max="13375" width="11.5546875" style="7" customWidth="1"/>
    <col min="13376" max="13376" width="10.6640625" style="7" customWidth="1"/>
    <col min="13377" max="13377" width="10.44140625" style="7" customWidth="1"/>
    <col min="13378" max="13378" width="13.6640625" style="7" customWidth="1"/>
    <col min="13379" max="13379" width="11.6640625" style="7" customWidth="1"/>
    <col min="13380" max="13380" width="11.33203125" style="7" customWidth="1"/>
    <col min="13381" max="13381" width="9.33203125" style="7" customWidth="1"/>
    <col min="13382" max="13382" width="9.6640625" style="7" customWidth="1"/>
    <col min="13383" max="13383" width="14" style="7" customWidth="1"/>
    <col min="13384" max="13384" width="16" style="7" customWidth="1"/>
    <col min="13385" max="13387" width="14" style="7" customWidth="1"/>
    <col min="13388" max="13388" width="13" style="7" customWidth="1"/>
    <col min="13389" max="13389" width="15" style="7" customWidth="1"/>
    <col min="13390" max="13390" width="14" style="7" customWidth="1"/>
    <col min="13391" max="13391" width="17" style="7" customWidth="1"/>
    <col min="13392" max="13392" width="16" style="7" customWidth="1"/>
    <col min="13393" max="13394" width="18" style="7" customWidth="1"/>
    <col min="13395" max="13395" width="19" style="7" customWidth="1"/>
    <col min="13396" max="13397" width="13" style="7" customWidth="1"/>
    <col min="13398" max="13398" width="16" style="7" customWidth="1"/>
    <col min="13399" max="13399" width="13" style="7" customWidth="1"/>
    <col min="13400" max="13400" width="14" style="7" customWidth="1"/>
    <col min="13401" max="13401" width="16" style="7" customWidth="1"/>
    <col min="13402" max="13402" width="14" style="7" customWidth="1"/>
    <col min="13403" max="13403" width="13" style="7" customWidth="1"/>
    <col min="13404" max="13404" width="18" style="7" customWidth="1"/>
    <col min="13405" max="13406" width="14" style="7" customWidth="1"/>
    <col min="13407" max="13408" width="13" style="7" customWidth="1"/>
    <col min="13409" max="13409" width="16" style="7" customWidth="1"/>
    <col min="13410" max="13411" width="14" style="7" customWidth="1"/>
    <col min="13412" max="13412" width="17" style="7" customWidth="1"/>
    <col min="13413" max="13413" width="14" style="7" customWidth="1"/>
    <col min="13414" max="13414" width="12" style="7" customWidth="1"/>
    <col min="13415" max="13415" width="13.5546875" style="7" customWidth="1"/>
    <col min="13416" max="13416" width="12.6640625" style="7" customWidth="1"/>
    <col min="13417" max="13417" width="11.33203125" style="7" customWidth="1"/>
    <col min="13418" max="13418" width="14" style="7" customWidth="1"/>
    <col min="13419" max="13419" width="13.33203125" style="7" customWidth="1"/>
    <col min="13420" max="13420" width="12.6640625" style="7" customWidth="1"/>
    <col min="13421" max="13421" width="17.33203125" style="7" customWidth="1"/>
    <col min="13422" max="13422" width="17" style="7" customWidth="1"/>
    <col min="13423" max="13423" width="14" style="7" customWidth="1"/>
    <col min="13424" max="13426" width="13" style="7" customWidth="1"/>
    <col min="13427" max="13427" width="15" style="7" customWidth="1"/>
    <col min="13428" max="13428" width="17" style="7" customWidth="1"/>
    <col min="13429" max="13429" width="14" style="7" customWidth="1"/>
    <col min="13430" max="13430" width="13" style="7" customWidth="1"/>
    <col min="13431" max="13431" width="15" style="7" customWidth="1"/>
    <col min="13432" max="13432" width="9.5546875" style="7" customWidth="1"/>
    <col min="13433" max="13433" width="16" style="7" customWidth="1"/>
    <col min="13434" max="13434" width="14.5546875" style="7" customWidth="1"/>
    <col min="13435" max="13435" width="10" style="7" customWidth="1"/>
    <col min="13436" max="13436" width="18" style="7" customWidth="1"/>
    <col min="13437" max="13437" width="9.5546875" style="7" customWidth="1"/>
    <col min="13438" max="13438" width="15" style="7" customWidth="1"/>
    <col min="13439" max="13439" width="11" style="7" customWidth="1"/>
    <col min="13440" max="13440" width="8" style="7" customWidth="1"/>
    <col min="13441" max="13441" width="14" style="7" customWidth="1"/>
    <col min="13442" max="13445" width="13" style="7" customWidth="1"/>
    <col min="13446" max="13446" width="17" style="7" customWidth="1"/>
    <col min="13447" max="13447" width="13" style="7" customWidth="1"/>
    <col min="13448" max="13448" width="18" style="7" customWidth="1"/>
    <col min="13449" max="13449" width="14" style="7" customWidth="1"/>
    <col min="13450" max="13450" width="15" style="7" customWidth="1"/>
    <col min="13451" max="13451" width="14" style="7" customWidth="1"/>
    <col min="13452" max="13452" width="13" style="7" customWidth="1"/>
    <col min="13453" max="13453" width="16" style="7" customWidth="1"/>
    <col min="13454" max="13454" width="20" style="7" customWidth="1"/>
    <col min="13455" max="13455" width="15" style="7" customWidth="1"/>
    <col min="13456" max="13456" width="13" style="7" customWidth="1"/>
    <col min="13457" max="13457" width="21.33203125" style="7" customWidth="1"/>
    <col min="13458" max="13458" width="8.5546875" style="7" customWidth="1"/>
    <col min="13459" max="13459" width="14.33203125" style="7" customWidth="1"/>
    <col min="13460" max="13460" width="13.5546875" style="7" customWidth="1"/>
    <col min="13461" max="13465" width="8.33203125" style="7" customWidth="1"/>
    <col min="13466" max="13466" width="15" style="7" customWidth="1"/>
    <col min="13467" max="13468" width="11.44140625" style="7" customWidth="1"/>
    <col min="13469" max="13470" width="8.33203125" style="7" customWidth="1"/>
    <col min="13471" max="13471" width="15" style="7" customWidth="1"/>
    <col min="13472" max="13472" width="13" style="7" customWidth="1"/>
    <col min="13473" max="13473" width="10.5546875" style="7" customWidth="1"/>
    <col min="13474" max="13475" width="8.33203125" style="7" customWidth="1"/>
    <col min="13476" max="13476" width="11" style="7" customWidth="1"/>
    <col min="13477" max="13477" width="10.44140625" style="7" customWidth="1"/>
    <col min="13478" max="13478" width="11.6640625" style="7" customWidth="1"/>
    <col min="13479" max="13479" width="14.44140625" style="7" customWidth="1"/>
    <col min="13480" max="13480" width="12.44140625" style="7" customWidth="1"/>
    <col min="13481" max="13481" width="17.33203125" style="7" customWidth="1"/>
    <col min="13482" max="13482" width="14" style="7" customWidth="1"/>
    <col min="13483" max="13483" width="10" style="7" customWidth="1"/>
    <col min="13484" max="13485" width="8.33203125" style="7" customWidth="1"/>
    <col min="13486" max="13486" width="14.33203125" style="7" customWidth="1"/>
    <col min="13487" max="13488" width="8.33203125" style="7" customWidth="1"/>
    <col min="13489" max="13489" width="11.6640625" style="7" customWidth="1"/>
    <col min="13490" max="13491" width="8.33203125" style="7" customWidth="1"/>
    <col min="13492" max="13492" width="12.33203125" style="7" customWidth="1"/>
    <col min="13493" max="13493" width="13" style="7" customWidth="1"/>
    <col min="13494" max="13494" width="11.33203125" style="7" customWidth="1"/>
    <col min="13495" max="13496" width="8.33203125" style="7" customWidth="1"/>
    <col min="13497" max="13497" width="10.33203125" style="7" customWidth="1"/>
    <col min="13498" max="13499" width="12" style="7" customWidth="1"/>
    <col min="13500" max="13500" width="12.5546875" style="7" customWidth="1"/>
    <col min="13501" max="13501" width="12" style="7" customWidth="1"/>
    <col min="13502" max="13502" width="9.33203125" style="7" customWidth="1"/>
    <col min="13503" max="13503" width="11.5546875" style="7" customWidth="1"/>
    <col min="13504" max="13505" width="8.33203125" style="7" customWidth="1"/>
    <col min="13506" max="13506" width="10.33203125" style="7" customWidth="1"/>
    <col min="13507" max="13508" width="11.33203125" style="7" customWidth="1"/>
    <col min="13509" max="13509" width="16.6640625" style="7" customWidth="1"/>
    <col min="13510" max="13510" width="12.33203125" style="7" customWidth="1"/>
    <col min="13511" max="13515" width="8.33203125" style="7" customWidth="1"/>
    <col min="13516" max="13516" width="11.5546875" style="7" customWidth="1"/>
    <col min="13517" max="13520" width="8.33203125" style="7" customWidth="1"/>
    <col min="13521" max="13521" width="17" style="7" customWidth="1"/>
    <col min="13522" max="13522" width="13.44140625" style="7" customWidth="1"/>
    <col min="13523" max="13526" width="8.33203125" style="7" customWidth="1"/>
    <col min="13527" max="13528" width="11" style="7" customWidth="1"/>
    <col min="13529" max="13531" width="8.33203125" style="7" customWidth="1"/>
    <col min="13532" max="13532" width="10.5546875" style="7" customWidth="1"/>
    <col min="13533" max="13533" width="8.33203125" style="7" customWidth="1"/>
    <col min="13534" max="13534" width="10.6640625" style="7" customWidth="1"/>
    <col min="13535" max="13535" width="8.33203125" style="7" customWidth="1"/>
    <col min="13536" max="13536" width="11" style="7" customWidth="1"/>
    <col min="13537" max="13537" width="8.33203125" style="7" customWidth="1"/>
    <col min="13538" max="13538" width="11.44140625" style="7" customWidth="1"/>
    <col min="13539" max="13539" width="11" style="7" customWidth="1"/>
    <col min="13540" max="13540" width="8.33203125" style="7" customWidth="1"/>
    <col min="13541" max="13541" width="11.5546875" style="7" customWidth="1"/>
    <col min="13542" max="13542" width="13.33203125" style="7" customWidth="1"/>
    <col min="13543" max="13543" width="11.6640625" style="7" customWidth="1"/>
    <col min="13544" max="13544" width="12.6640625" style="7" customWidth="1"/>
    <col min="13545" max="13545" width="18.6640625" style="7" customWidth="1"/>
    <col min="13546" max="13629" width="8.33203125" style="7"/>
    <col min="13630" max="13630" width="17.33203125" style="7" customWidth="1"/>
    <col min="13631" max="13631" width="11.5546875" style="7" customWidth="1"/>
    <col min="13632" max="13632" width="10.6640625" style="7" customWidth="1"/>
    <col min="13633" max="13633" width="10.44140625" style="7" customWidth="1"/>
    <col min="13634" max="13634" width="13.6640625" style="7" customWidth="1"/>
    <col min="13635" max="13635" width="11.6640625" style="7" customWidth="1"/>
    <col min="13636" max="13636" width="11.33203125" style="7" customWidth="1"/>
    <col min="13637" max="13637" width="9.33203125" style="7" customWidth="1"/>
    <col min="13638" max="13638" width="9.6640625" style="7" customWidth="1"/>
    <col min="13639" max="13639" width="14" style="7" customWidth="1"/>
    <col min="13640" max="13640" width="16" style="7" customWidth="1"/>
    <col min="13641" max="13643" width="14" style="7" customWidth="1"/>
    <col min="13644" max="13644" width="13" style="7" customWidth="1"/>
    <col min="13645" max="13645" width="15" style="7" customWidth="1"/>
    <col min="13646" max="13646" width="14" style="7" customWidth="1"/>
    <col min="13647" max="13647" width="17" style="7" customWidth="1"/>
    <col min="13648" max="13648" width="16" style="7" customWidth="1"/>
    <col min="13649" max="13650" width="18" style="7" customWidth="1"/>
    <col min="13651" max="13651" width="19" style="7" customWidth="1"/>
    <col min="13652" max="13653" width="13" style="7" customWidth="1"/>
    <col min="13654" max="13654" width="16" style="7" customWidth="1"/>
    <col min="13655" max="13655" width="13" style="7" customWidth="1"/>
    <col min="13656" max="13656" width="14" style="7" customWidth="1"/>
    <col min="13657" max="13657" width="16" style="7" customWidth="1"/>
    <col min="13658" max="13658" width="14" style="7" customWidth="1"/>
    <col min="13659" max="13659" width="13" style="7" customWidth="1"/>
    <col min="13660" max="13660" width="18" style="7" customWidth="1"/>
    <col min="13661" max="13662" width="14" style="7" customWidth="1"/>
    <col min="13663" max="13664" width="13" style="7" customWidth="1"/>
    <col min="13665" max="13665" width="16" style="7" customWidth="1"/>
    <col min="13666" max="13667" width="14" style="7" customWidth="1"/>
    <col min="13668" max="13668" width="17" style="7" customWidth="1"/>
    <col min="13669" max="13669" width="14" style="7" customWidth="1"/>
    <col min="13670" max="13670" width="12" style="7" customWidth="1"/>
    <col min="13671" max="13671" width="13.5546875" style="7" customWidth="1"/>
    <col min="13672" max="13672" width="12.6640625" style="7" customWidth="1"/>
    <col min="13673" max="13673" width="11.33203125" style="7" customWidth="1"/>
    <col min="13674" max="13674" width="14" style="7" customWidth="1"/>
    <col min="13675" max="13675" width="13.33203125" style="7" customWidth="1"/>
    <col min="13676" max="13676" width="12.6640625" style="7" customWidth="1"/>
    <col min="13677" max="13677" width="17.33203125" style="7" customWidth="1"/>
    <col min="13678" max="13678" width="17" style="7" customWidth="1"/>
    <col min="13679" max="13679" width="14" style="7" customWidth="1"/>
    <col min="13680" max="13682" width="13" style="7" customWidth="1"/>
    <col min="13683" max="13683" width="15" style="7" customWidth="1"/>
    <col min="13684" max="13684" width="17" style="7" customWidth="1"/>
    <col min="13685" max="13685" width="14" style="7" customWidth="1"/>
    <col min="13686" max="13686" width="13" style="7" customWidth="1"/>
    <col min="13687" max="13687" width="15" style="7" customWidth="1"/>
    <col min="13688" max="13688" width="9.5546875" style="7" customWidth="1"/>
    <col min="13689" max="13689" width="16" style="7" customWidth="1"/>
    <col min="13690" max="13690" width="14.5546875" style="7" customWidth="1"/>
    <col min="13691" max="13691" width="10" style="7" customWidth="1"/>
    <col min="13692" max="13692" width="18" style="7" customWidth="1"/>
    <col min="13693" max="13693" width="9.5546875" style="7" customWidth="1"/>
    <col min="13694" max="13694" width="15" style="7" customWidth="1"/>
    <col min="13695" max="13695" width="11" style="7" customWidth="1"/>
    <col min="13696" max="13696" width="8" style="7" customWidth="1"/>
    <col min="13697" max="13697" width="14" style="7" customWidth="1"/>
    <col min="13698" max="13701" width="13" style="7" customWidth="1"/>
    <col min="13702" max="13702" width="17" style="7" customWidth="1"/>
    <col min="13703" max="13703" width="13" style="7" customWidth="1"/>
    <col min="13704" max="13704" width="18" style="7" customWidth="1"/>
    <col min="13705" max="13705" width="14" style="7" customWidth="1"/>
    <col min="13706" max="13706" width="15" style="7" customWidth="1"/>
    <col min="13707" max="13707" width="14" style="7" customWidth="1"/>
    <col min="13708" max="13708" width="13" style="7" customWidth="1"/>
    <col min="13709" max="13709" width="16" style="7" customWidth="1"/>
    <col min="13710" max="13710" width="20" style="7" customWidth="1"/>
    <col min="13711" max="13711" width="15" style="7" customWidth="1"/>
    <col min="13712" max="13712" width="13" style="7" customWidth="1"/>
    <col min="13713" max="13713" width="21.33203125" style="7" customWidth="1"/>
    <col min="13714" max="13714" width="8.5546875" style="7" customWidth="1"/>
    <col min="13715" max="13715" width="14.33203125" style="7" customWidth="1"/>
    <col min="13716" max="13716" width="13.5546875" style="7" customWidth="1"/>
    <col min="13717" max="13721" width="8.33203125" style="7" customWidth="1"/>
    <col min="13722" max="13722" width="15" style="7" customWidth="1"/>
    <col min="13723" max="13724" width="11.44140625" style="7" customWidth="1"/>
    <col min="13725" max="13726" width="8.33203125" style="7" customWidth="1"/>
    <col min="13727" max="13727" width="15" style="7" customWidth="1"/>
    <col min="13728" max="13728" width="13" style="7" customWidth="1"/>
    <col min="13729" max="13729" width="10.5546875" style="7" customWidth="1"/>
    <col min="13730" max="13731" width="8.33203125" style="7" customWidth="1"/>
    <col min="13732" max="13732" width="11" style="7" customWidth="1"/>
    <col min="13733" max="13733" width="10.44140625" style="7" customWidth="1"/>
    <col min="13734" max="13734" width="11.6640625" style="7" customWidth="1"/>
    <col min="13735" max="13735" width="14.44140625" style="7" customWidth="1"/>
    <col min="13736" max="13736" width="12.44140625" style="7" customWidth="1"/>
    <col min="13737" max="13737" width="17.33203125" style="7" customWidth="1"/>
    <col min="13738" max="13738" width="14" style="7" customWidth="1"/>
    <col min="13739" max="13739" width="10" style="7" customWidth="1"/>
    <col min="13740" max="13741" width="8.33203125" style="7" customWidth="1"/>
    <col min="13742" max="13742" width="14.33203125" style="7" customWidth="1"/>
    <col min="13743" max="13744" width="8.33203125" style="7" customWidth="1"/>
    <col min="13745" max="13745" width="11.6640625" style="7" customWidth="1"/>
    <col min="13746" max="13747" width="8.33203125" style="7" customWidth="1"/>
    <col min="13748" max="13748" width="12.33203125" style="7" customWidth="1"/>
    <col min="13749" max="13749" width="13" style="7" customWidth="1"/>
    <col min="13750" max="13750" width="11.33203125" style="7" customWidth="1"/>
    <col min="13751" max="13752" width="8.33203125" style="7" customWidth="1"/>
    <col min="13753" max="13753" width="10.33203125" style="7" customWidth="1"/>
    <col min="13754" max="13755" width="12" style="7" customWidth="1"/>
    <col min="13756" max="13756" width="12.5546875" style="7" customWidth="1"/>
    <col min="13757" max="13757" width="12" style="7" customWidth="1"/>
    <col min="13758" max="13758" width="9.33203125" style="7" customWidth="1"/>
    <col min="13759" max="13759" width="11.5546875" style="7" customWidth="1"/>
    <col min="13760" max="13761" width="8.33203125" style="7" customWidth="1"/>
    <col min="13762" max="13762" width="10.33203125" style="7" customWidth="1"/>
    <col min="13763" max="13764" width="11.33203125" style="7" customWidth="1"/>
    <col min="13765" max="13765" width="16.6640625" style="7" customWidth="1"/>
    <col min="13766" max="13766" width="12.33203125" style="7" customWidth="1"/>
    <col min="13767" max="13771" width="8.33203125" style="7" customWidth="1"/>
    <col min="13772" max="13772" width="11.5546875" style="7" customWidth="1"/>
    <col min="13773" max="13776" width="8.33203125" style="7" customWidth="1"/>
    <col min="13777" max="13777" width="17" style="7" customWidth="1"/>
    <col min="13778" max="13778" width="13.44140625" style="7" customWidth="1"/>
    <col min="13779" max="13782" width="8.33203125" style="7" customWidth="1"/>
    <col min="13783" max="13784" width="11" style="7" customWidth="1"/>
    <col min="13785" max="13787" width="8.33203125" style="7" customWidth="1"/>
    <col min="13788" max="13788" width="10.5546875" style="7" customWidth="1"/>
    <col min="13789" max="13789" width="8.33203125" style="7" customWidth="1"/>
    <col min="13790" max="13790" width="10.6640625" style="7" customWidth="1"/>
    <col min="13791" max="13791" width="8.33203125" style="7" customWidth="1"/>
    <col min="13792" max="13792" width="11" style="7" customWidth="1"/>
    <col min="13793" max="13793" width="8.33203125" style="7" customWidth="1"/>
    <col min="13794" max="13794" width="11.44140625" style="7" customWidth="1"/>
    <col min="13795" max="13795" width="11" style="7" customWidth="1"/>
    <col min="13796" max="13796" width="8.33203125" style="7" customWidth="1"/>
    <col min="13797" max="13797" width="11.5546875" style="7" customWidth="1"/>
    <col min="13798" max="13798" width="13.33203125" style="7" customWidth="1"/>
    <col min="13799" max="13799" width="11.6640625" style="7" customWidth="1"/>
    <col min="13800" max="13800" width="12.6640625" style="7" customWidth="1"/>
    <col min="13801" max="13801" width="18.6640625" style="7" customWidth="1"/>
    <col min="13802" max="13885" width="8.33203125" style="7"/>
    <col min="13886" max="13886" width="17.33203125" style="7" customWidth="1"/>
    <col min="13887" max="13887" width="11.5546875" style="7" customWidth="1"/>
    <col min="13888" max="13888" width="10.6640625" style="7" customWidth="1"/>
    <col min="13889" max="13889" width="10.44140625" style="7" customWidth="1"/>
    <col min="13890" max="13890" width="13.6640625" style="7" customWidth="1"/>
    <col min="13891" max="13891" width="11.6640625" style="7" customWidth="1"/>
    <col min="13892" max="13892" width="11.33203125" style="7" customWidth="1"/>
    <col min="13893" max="13893" width="9.33203125" style="7" customWidth="1"/>
    <col min="13894" max="13894" width="9.6640625" style="7" customWidth="1"/>
    <col min="13895" max="13895" width="14" style="7" customWidth="1"/>
    <col min="13896" max="13896" width="16" style="7" customWidth="1"/>
    <col min="13897" max="13899" width="14" style="7" customWidth="1"/>
    <col min="13900" max="13900" width="13" style="7" customWidth="1"/>
    <col min="13901" max="13901" width="15" style="7" customWidth="1"/>
    <col min="13902" max="13902" width="14" style="7" customWidth="1"/>
    <col min="13903" max="13903" width="17" style="7" customWidth="1"/>
    <col min="13904" max="13904" width="16" style="7" customWidth="1"/>
    <col min="13905" max="13906" width="18" style="7" customWidth="1"/>
    <col min="13907" max="13907" width="19" style="7" customWidth="1"/>
    <col min="13908" max="13909" width="13" style="7" customWidth="1"/>
    <col min="13910" max="13910" width="16" style="7" customWidth="1"/>
    <col min="13911" max="13911" width="13" style="7" customWidth="1"/>
    <col min="13912" max="13912" width="14" style="7" customWidth="1"/>
    <col min="13913" max="13913" width="16" style="7" customWidth="1"/>
    <col min="13914" max="13914" width="14" style="7" customWidth="1"/>
    <col min="13915" max="13915" width="13" style="7" customWidth="1"/>
    <col min="13916" max="13916" width="18" style="7" customWidth="1"/>
    <col min="13917" max="13918" width="14" style="7" customWidth="1"/>
    <col min="13919" max="13920" width="13" style="7" customWidth="1"/>
    <col min="13921" max="13921" width="16" style="7" customWidth="1"/>
    <col min="13922" max="13923" width="14" style="7" customWidth="1"/>
    <col min="13924" max="13924" width="17" style="7" customWidth="1"/>
    <col min="13925" max="13925" width="14" style="7" customWidth="1"/>
    <col min="13926" max="13926" width="12" style="7" customWidth="1"/>
    <col min="13927" max="13927" width="13.5546875" style="7" customWidth="1"/>
    <col min="13928" max="13928" width="12.6640625" style="7" customWidth="1"/>
    <col min="13929" max="13929" width="11.33203125" style="7" customWidth="1"/>
    <col min="13930" max="13930" width="14" style="7" customWidth="1"/>
    <col min="13931" max="13931" width="13.33203125" style="7" customWidth="1"/>
    <col min="13932" max="13932" width="12.6640625" style="7" customWidth="1"/>
    <col min="13933" max="13933" width="17.33203125" style="7" customWidth="1"/>
    <col min="13934" max="13934" width="17" style="7" customWidth="1"/>
    <col min="13935" max="13935" width="14" style="7" customWidth="1"/>
    <col min="13936" max="13938" width="13" style="7" customWidth="1"/>
    <col min="13939" max="13939" width="15" style="7" customWidth="1"/>
    <col min="13940" max="13940" width="17" style="7" customWidth="1"/>
    <col min="13941" max="13941" width="14" style="7" customWidth="1"/>
    <col min="13942" max="13942" width="13" style="7" customWidth="1"/>
    <col min="13943" max="13943" width="15" style="7" customWidth="1"/>
    <col min="13944" max="13944" width="9.5546875" style="7" customWidth="1"/>
    <col min="13945" max="13945" width="16" style="7" customWidth="1"/>
    <col min="13946" max="13946" width="14.5546875" style="7" customWidth="1"/>
    <col min="13947" max="13947" width="10" style="7" customWidth="1"/>
    <col min="13948" max="13948" width="18" style="7" customWidth="1"/>
    <col min="13949" max="13949" width="9.5546875" style="7" customWidth="1"/>
    <col min="13950" max="13950" width="15" style="7" customWidth="1"/>
    <col min="13951" max="13951" width="11" style="7" customWidth="1"/>
    <col min="13952" max="13952" width="8" style="7" customWidth="1"/>
    <col min="13953" max="13953" width="14" style="7" customWidth="1"/>
    <col min="13954" max="13957" width="13" style="7" customWidth="1"/>
    <col min="13958" max="13958" width="17" style="7" customWidth="1"/>
    <col min="13959" max="13959" width="13" style="7" customWidth="1"/>
    <col min="13960" max="13960" width="18" style="7" customWidth="1"/>
    <col min="13961" max="13961" width="14" style="7" customWidth="1"/>
    <col min="13962" max="13962" width="15" style="7" customWidth="1"/>
    <col min="13963" max="13963" width="14" style="7" customWidth="1"/>
    <col min="13964" max="13964" width="13" style="7" customWidth="1"/>
    <col min="13965" max="13965" width="16" style="7" customWidth="1"/>
    <col min="13966" max="13966" width="20" style="7" customWidth="1"/>
    <col min="13967" max="13967" width="15" style="7" customWidth="1"/>
    <col min="13968" max="13968" width="13" style="7" customWidth="1"/>
    <col min="13969" max="13969" width="21.33203125" style="7" customWidth="1"/>
    <col min="13970" max="13970" width="8.5546875" style="7" customWidth="1"/>
    <col min="13971" max="13971" width="14.33203125" style="7" customWidth="1"/>
    <col min="13972" max="13972" width="13.5546875" style="7" customWidth="1"/>
    <col min="13973" max="13977" width="8.33203125" style="7" customWidth="1"/>
    <col min="13978" max="13978" width="15" style="7" customWidth="1"/>
    <col min="13979" max="13980" width="11.44140625" style="7" customWidth="1"/>
    <col min="13981" max="13982" width="8.33203125" style="7" customWidth="1"/>
    <col min="13983" max="13983" width="15" style="7" customWidth="1"/>
    <col min="13984" max="13984" width="13" style="7" customWidth="1"/>
    <col min="13985" max="13985" width="10.5546875" style="7" customWidth="1"/>
    <col min="13986" max="13987" width="8.33203125" style="7" customWidth="1"/>
    <col min="13988" max="13988" width="11" style="7" customWidth="1"/>
    <col min="13989" max="13989" width="10.44140625" style="7" customWidth="1"/>
    <col min="13990" max="13990" width="11.6640625" style="7" customWidth="1"/>
    <col min="13991" max="13991" width="14.44140625" style="7" customWidth="1"/>
    <col min="13992" max="13992" width="12.44140625" style="7" customWidth="1"/>
    <col min="13993" max="13993" width="17.33203125" style="7" customWidth="1"/>
    <col min="13994" max="13994" width="14" style="7" customWidth="1"/>
    <col min="13995" max="13995" width="10" style="7" customWidth="1"/>
    <col min="13996" max="13997" width="8.33203125" style="7" customWidth="1"/>
    <col min="13998" max="13998" width="14.33203125" style="7" customWidth="1"/>
    <col min="13999" max="14000" width="8.33203125" style="7" customWidth="1"/>
    <col min="14001" max="14001" width="11.6640625" style="7" customWidth="1"/>
    <col min="14002" max="14003" width="8.33203125" style="7" customWidth="1"/>
    <col min="14004" max="14004" width="12.33203125" style="7" customWidth="1"/>
    <col min="14005" max="14005" width="13" style="7" customWidth="1"/>
    <col min="14006" max="14006" width="11.33203125" style="7" customWidth="1"/>
    <col min="14007" max="14008" width="8.33203125" style="7" customWidth="1"/>
    <col min="14009" max="14009" width="10.33203125" style="7" customWidth="1"/>
    <col min="14010" max="14011" width="12" style="7" customWidth="1"/>
    <col min="14012" max="14012" width="12.5546875" style="7" customWidth="1"/>
    <col min="14013" max="14013" width="12" style="7" customWidth="1"/>
    <col min="14014" max="14014" width="9.33203125" style="7" customWidth="1"/>
    <col min="14015" max="14015" width="11.5546875" style="7" customWidth="1"/>
    <col min="14016" max="14017" width="8.33203125" style="7" customWidth="1"/>
    <col min="14018" max="14018" width="10.33203125" style="7" customWidth="1"/>
    <col min="14019" max="14020" width="11.33203125" style="7" customWidth="1"/>
    <col min="14021" max="14021" width="16.6640625" style="7" customWidth="1"/>
    <col min="14022" max="14022" width="12.33203125" style="7" customWidth="1"/>
    <col min="14023" max="14027" width="8.33203125" style="7" customWidth="1"/>
    <col min="14028" max="14028" width="11.5546875" style="7" customWidth="1"/>
    <col min="14029" max="14032" width="8.33203125" style="7" customWidth="1"/>
    <col min="14033" max="14033" width="17" style="7" customWidth="1"/>
    <col min="14034" max="14034" width="13.44140625" style="7" customWidth="1"/>
    <col min="14035" max="14038" width="8.33203125" style="7" customWidth="1"/>
    <col min="14039" max="14040" width="11" style="7" customWidth="1"/>
    <col min="14041" max="14043" width="8.33203125" style="7" customWidth="1"/>
    <col min="14044" max="14044" width="10.5546875" style="7" customWidth="1"/>
    <col min="14045" max="14045" width="8.33203125" style="7" customWidth="1"/>
    <col min="14046" max="14046" width="10.6640625" style="7" customWidth="1"/>
    <col min="14047" max="14047" width="8.33203125" style="7" customWidth="1"/>
    <col min="14048" max="14048" width="11" style="7" customWidth="1"/>
    <col min="14049" max="14049" width="8.33203125" style="7" customWidth="1"/>
    <col min="14050" max="14050" width="11.44140625" style="7" customWidth="1"/>
    <col min="14051" max="14051" width="11" style="7" customWidth="1"/>
    <col min="14052" max="14052" width="8.33203125" style="7" customWidth="1"/>
    <col min="14053" max="14053" width="11.5546875" style="7" customWidth="1"/>
    <col min="14054" max="14054" width="13.33203125" style="7" customWidth="1"/>
    <col min="14055" max="14055" width="11.6640625" style="7" customWidth="1"/>
    <col min="14056" max="14056" width="12.6640625" style="7" customWidth="1"/>
    <col min="14057" max="14057" width="18.6640625" style="7" customWidth="1"/>
    <col min="14058" max="14141" width="8.33203125" style="7"/>
    <col min="14142" max="14142" width="17.33203125" style="7" customWidth="1"/>
    <col min="14143" max="14143" width="11.5546875" style="7" customWidth="1"/>
    <col min="14144" max="14144" width="10.6640625" style="7" customWidth="1"/>
    <col min="14145" max="14145" width="10.44140625" style="7" customWidth="1"/>
    <col min="14146" max="14146" width="13.6640625" style="7" customWidth="1"/>
    <col min="14147" max="14147" width="11.6640625" style="7" customWidth="1"/>
    <col min="14148" max="14148" width="11.33203125" style="7" customWidth="1"/>
    <col min="14149" max="14149" width="9.33203125" style="7" customWidth="1"/>
    <col min="14150" max="14150" width="9.6640625" style="7" customWidth="1"/>
    <col min="14151" max="14151" width="14" style="7" customWidth="1"/>
    <col min="14152" max="14152" width="16" style="7" customWidth="1"/>
    <col min="14153" max="14155" width="14" style="7" customWidth="1"/>
    <col min="14156" max="14156" width="13" style="7" customWidth="1"/>
    <col min="14157" max="14157" width="15" style="7" customWidth="1"/>
    <col min="14158" max="14158" width="14" style="7" customWidth="1"/>
    <col min="14159" max="14159" width="17" style="7" customWidth="1"/>
    <col min="14160" max="14160" width="16" style="7" customWidth="1"/>
    <col min="14161" max="14162" width="18" style="7" customWidth="1"/>
    <col min="14163" max="14163" width="19" style="7" customWidth="1"/>
    <col min="14164" max="14165" width="13" style="7" customWidth="1"/>
    <col min="14166" max="14166" width="16" style="7" customWidth="1"/>
    <col min="14167" max="14167" width="13" style="7" customWidth="1"/>
    <col min="14168" max="14168" width="14" style="7" customWidth="1"/>
    <col min="14169" max="14169" width="16" style="7" customWidth="1"/>
    <col min="14170" max="14170" width="14" style="7" customWidth="1"/>
    <col min="14171" max="14171" width="13" style="7" customWidth="1"/>
    <col min="14172" max="14172" width="18" style="7" customWidth="1"/>
    <col min="14173" max="14174" width="14" style="7" customWidth="1"/>
    <col min="14175" max="14176" width="13" style="7" customWidth="1"/>
    <col min="14177" max="14177" width="16" style="7" customWidth="1"/>
    <col min="14178" max="14179" width="14" style="7" customWidth="1"/>
    <col min="14180" max="14180" width="17" style="7" customWidth="1"/>
    <col min="14181" max="14181" width="14" style="7" customWidth="1"/>
    <col min="14182" max="14182" width="12" style="7" customWidth="1"/>
    <col min="14183" max="14183" width="13.5546875" style="7" customWidth="1"/>
    <col min="14184" max="14184" width="12.6640625" style="7" customWidth="1"/>
    <col min="14185" max="14185" width="11.33203125" style="7" customWidth="1"/>
    <col min="14186" max="14186" width="14" style="7" customWidth="1"/>
    <col min="14187" max="14187" width="13.33203125" style="7" customWidth="1"/>
    <col min="14188" max="14188" width="12.6640625" style="7" customWidth="1"/>
    <col min="14189" max="14189" width="17.33203125" style="7" customWidth="1"/>
    <col min="14190" max="14190" width="17" style="7" customWidth="1"/>
    <col min="14191" max="14191" width="14" style="7" customWidth="1"/>
    <col min="14192" max="14194" width="13" style="7" customWidth="1"/>
    <col min="14195" max="14195" width="15" style="7" customWidth="1"/>
    <col min="14196" max="14196" width="17" style="7" customWidth="1"/>
    <col min="14197" max="14197" width="14" style="7" customWidth="1"/>
    <col min="14198" max="14198" width="13" style="7" customWidth="1"/>
    <col min="14199" max="14199" width="15" style="7" customWidth="1"/>
    <col min="14200" max="14200" width="9.5546875" style="7" customWidth="1"/>
    <col min="14201" max="14201" width="16" style="7" customWidth="1"/>
    <col min="14202" max="14202" width="14.5546875" style="7" customWidth="1"/>
    <col min="14203" max="14203" width="10" style="7" customWidth="1"/>
    <col min="14204" max="14204" width="18" style="7" customWidth="1"/>
    <col min="14205" max="14205" width="9.5546875" style="7" customWidth="1"/>
    <col min="14206" max="14206" width="15" style="7" customWidth="1"/>
    <col min="14207" max="14207" width="11" style="7" customWidth="1"/>
    <col min="14208" max="14208" width="8" style="7" customWidth="1"/>
    <col min="14209" max="14209" width="14" style="7" customWidth="1"/>
    <col min="14210" max="14213" width="13" style="7" customWidth="1"/>
    <col min="14214" max="14214" width="17" style="7" customWidth="1"/>
    <col min="14215" max="14215" width="13" style="7" customWidth="1"/>
    <col min="14216" max="14216" width="18" style="7" customWidth="1"/>
    <col min="14217" max="14217" width="14" style="7" customWidth="1"/>
    <col min="14218" max="14218" width="15" style="7" customWidth="1"/>
    <col min="14219" max="14219" width="14" style="7" customWidth="1"/>
    <col min="14220" max="14220" width="13" style="7" customWidth="1"/>
    <col min="14221" max="14221" width="16" style="7" customWidth="1"/>
    <col min="14222" max="14222" width="20" style="7" customWidth="1"/>
    <col min="14223" max="14223" width="15" style="7" customWidth="1"/>
    <col min="14224" max="14224" width="13" style="7" customWidth="1"/>
    <col min="14225" max="14225" width="21.33203125" style="7" customWidth="1"/>
    <col min="14226" max="14226" width="8.5546875" style="7" customWidth="1"/>
    <col min="14227" max="14227" width="14.33203125" style="7" customWidth="1"/>
    <col min="14228" max="14228" width="13.5546875" style="7" customWidth="1"/>
    <col min="14229" max="14233" width="8.33203125" style="7" customWidth="1"/>
    <col min="14234" max="14234" width="15" style="7" customWidth="1"/>
    <col min="14235" max="14236" width="11.44140625" style="7" customWidth="1"/>
    <col min="14237" max="14238" width="8.33203125" style="7" customWidth="1"/>
    <col min="14239" max="14239" width="15" style="7" customWidth="1"/>
    <col min="14240" max="14240" width="13" style="7" customWidth="1"/>
    <col min="14241" max="14241" width="10.5546875" style="7" customWidth="1"/>
    <col min="14242" max="14243" width="8.33203125" style="7" customWidth="1"/>
    <col min="14244" max="14244" width="11" style="7" customWidth="1"/>
    <col min="14245" max="14245" width="10.44140625" style="7" customWidth="1"/>
    <col min="14246" max="14246" width="11.6640625" style="7" customWidth="1"/>
    <col min="14247" max="14247" width="14.44140625" style="7" customWidth="1"/>
    <col min="14248" max="14248" width="12.44140625" style="7" customWidth="1"/>
    <col min="14249" max="14249" width="17.33203125" style="7" customWidth="1"/>
    <col min="14250" max="14250" width="14" style="7" customWidth="1"/>
    <col min="14251" max="14251" width="10" style="7" customWidth="1"/>
    <col min="14252" max="14253" width="8.33203125" style="7" customWidth="1"/>
    <col min="14254" max="14254" width="14.33203125" style="7" customWidth="1"/>
    <col min="14255" max="14256" width="8.33203125" style="7" customWidth="1"/>
    <col min="14257" max="14257" width="11.6640625" style="7" customWidth="1"/>
    <col min="14258" max="14259" width="8.33203125" style="7" customWidth="1"/>
    <col min="14260" max="14260" width="12.33203125" style="7" customWidth="1"/>
    <col min="14261" max="14261" width="13" style="7" customWidth="1"/>
    <col min="14262" max="14262" width="11.33203125" style="7" customWidth="1"/>
    <col min="14263" max="14264" width="8.33203125" style="7" customWidth="1"/>
    <col min="14265" max="14265" width="10.33203125" style="7" customWidth="1"/>
    <col min="14266" max="14267" width="12" style="7" customWidth="1"/>
    <col min="14268" max="14268" width="12.5546875" style="7" customWidth="1"/>
    <col min="14269" max="14269" width="12" style="7" customWidth="1"/>
    <col min="14270" max="14270" width="9.33203125" style="7" customWidth="1"/>
    <col min="14271" max="14271" width="11.5546875" style="7" customWidth="1"/>
    <col min="14272" max="14273" width="8.33203125" style="7" customWidth="1"/>
    <col min="14274" max="14274" width="10.33203125" style="7" customWidth="1"/>
    <col min="14275" max="14276" width="11.33203125" style="7" customWidth="1"/>
    <col min="14277" max="14277" width="16.6640625" style="7" customWidth="1"/>
    <col min="14278" max="14278" width="12.33203125" style="7" customWidth="1"/>
    <col min="14279" max="14283" width="8.33203125" style="7" customWidth="1"/>
    <col min="14284" max="14284" width="11.5546875" style="7" customWidth="1"/>
    <col min="14285" max="14288" width="8.33203125" style="7" customWidth="1"/>
    <col min="14289" max="14289" width="17" style="7" customWidth="1"/>
    <col min="14290" max="14290" width="13.44140625" style="7" customWidth="1"/>
    <col min="14291" max="14294" width="8.33203125" style="7" customWidth="1"/>
    <col min="14295" max="14296" width="11" style="7" customWidth="1"/>
    <col min="14297" max="14299" width="8.33203125" style="7" customWidth="1"/>
    <col min="14300" max="14300" width="10.5546875" style="7" customWidth="1"/>
    <col min="14301" max="14301" width="8.33203125" style="7" customWidth="1"/>
    <col min="14302" max="14302" width="10.6640625" style="7" customWidth="1"/>
    <col min="14303" max="14303" width="8.33203125" style="7" customWidth="1"/>
    <col min="14304" max="14304" width="11" style="7" customWidth="1"/>
    <col min="14305" max="14305" width="8.33203125" style="7" customWidth="1"/>
    <col min="14306" max="14306" width="11.44140625" style="7" customWidth="1"/>
    <col min="14307" max="14307" width="11" style="7" customWidth="1"/>
    <col min="14308" max="14308" width="8.33203125" style="7" customWidth="1"/>
    <col min="14309" max="14309" width="11.5546875" style="7" customWidth="1"/>
    <col min="14310" max="14310" width="13.33203125" style="7" customWidth="1"/>
    <col min="14311" max="14311" width="11.6640625" style="7" customWidth="1"/>
    <col min="14312" max="14312" width="12.6640625" style="7" customWidth="1"/>
    <col min="14313" max="14313" width="18.6640625" style="7" customWidth="1"/>
    <col min="14314" max="14397" width="8.33203125" style="7"/>
    <col min="14398" max="14398" width="17.33203125" style="7" customWidth="1"/>
    <col min="14399" max="14399" width="11.5546875" style="7" customWidth="1"/>
    <col min="14400" max="14400" width="10.6640625" style="7" customWidth="1"/>
    <col min="14401" max="14401" width="10.44140625" style="7" customWidth="1"/>
    <col min="14402" max="14402" width="13.6640625" style="7" customWidth="1"/>
    <col min="14403" max="14403" width="11.6640625" style="7" customWidth="1"/>
    <col min="14404" max="14404" width="11.33203125" style="7" customWidth="1"/>
    <col min="14405" max="14405" width="9.33203125" style="7" customWidth="1"/>
    <col min="14406" max="14406" width="9.6640625" style="7" customWidth="1"/>
    <col min="14407" max="14407" width="14" style="7" customWidth="1"/>
    <col min="14408" max="14408" width="16" style="7" customWidth="1"/>
    <col min="14409" max="14411" width="14" style="7" customWidth="1"/>
    <col min="14412" max="14412" width="13" style="7" customWidth="1"/>
    <col min="14413" max="14413" width="15" style="7" customWidth="1"/>
    <col min="14414" max="14414" width="14" style="7" customWidth="1"/>
    <col min="14415" max="14415" width="17" style="7" customWidth="1"/>
    <col min="14416" max="14416" width="16" style="7" customWidth="1"/>
    <col min="14417" max="14418" width="18" style="7" customWidth="1"/>
    <col min="14419" max="14419" width="19" style="7" customWidth="1"/>
    <col min="14420" max="14421" width="13" style="7" customWidth="1"/>
    <col min="14422" max="14422" width="16" style="7" customWidth="1"/>
    <col min="14423" max="14423" width="13" style="7" customWidth="1"/>
    <col min="14424" max="14424" width="14" style="7" customWidth="1"/>
    <col min="14425" max="14425" width="16" style="7" customWidth="1"/>
    <col min="14426" max="14426" width="14" style="7" customWidth="1"/>
    <col min="14427" max="14427" width="13" style="7" customWidth="1"/>
    <col min="14428" max="14428" width="18" style="7" customWidth="1"/>
    <col min="14429" max="14430" width="14" style="7" customWidth="1"/>
    <col min="14431" max="14432" width="13" style="7" customWidth="1"/>
    <col min="14433" max="14433" width="16" style="7" customWidth="1"/>
    <col min="14434" max="14435" width="14" style="7" customWidth="1"/>
    <col min="14436" max="14436" width="17" style="7" customWidth="1"/>
    <col min="14437" max="14437" width="14" style="7" customWidth="1"/>
    <col min="14438" max="14438" width="12" style="7" customWidth="1"/>
    <col min="14439" max="14439" width="13.5546875" style="7" customWidth="1"/>
    <col min="14440" max="14440" width="12.6640625" style="7" customWidth="1"/>
    <col min="14441" max="14441" width="11.33203125" style="7" customWidth="1"/>
    <col min="14442" max="14442" width="14" style="7" customWidth="1"/>
    <col min="14443" max="14443" width="13.33203125" style="7" customWidth="1"/>
    <col min="14444" max="14444" width="12.6640625" style="7" customWidth="1"/>
    <col min="14445" max="14445" width="17.33203125" style="7" customWidth="1"/>
    <col min="14446" max="14446" width="17" style="7" customWidth="1"/>
    <col min="14447" max="14447" width="14" style="7" customWidth="1"/>
    <col min="14448" max="14450" width="13" style="7" customWidth="1"/>
    <col min="14451" max="14451" width="15" style="7" customWidth="1"/>
    <col min="14452" max="14452" width="17" style="7" customWidth="1"/>
    <col min="14453" max="14453" width="14" style="7" customWidth="1"/>
    <col min="14454" max="14454" width="13" style="7" customWidth="1"/>
    <col min="14455" max="14455" width="15" style="7" customWidth="1"/>
    <col min="14456" max="14456" width="9.5546875" style="7" customWidth="1"/>
    <col min="14457" max="14457" width="16" style="7" customWidth="1"/>
    <col min="14458" max="14458" width="14.5546875" style="7" customWidth="1"/>
    <col min="14459" max="14459" width="10" style="7" customWidth="1"/>
    <col min="14460" max="14460" width="18" style="7" customWidth="1"/>
    <col min="14461" max="14461" width="9.5546875" style="7" customWidth="1"/>
    <col min="14462" max="14462" width="15" style="7" customWidth="1"/>
    <col min="14463" max="14463" width="11" style="7" customWidth="1"/>
    <col min="14464" max="14464" width="8" style="7" customWidth="1"/>
    <col min="14465" max="14465" width="14" style="7" customWidth="1"/>
    <col min="14466" max="14469" width="13" style="7" customWidth="1"/>
    <col min="14470" max="14470" width="17" style="7" customWidth="1"/>
    <col min="14471" max="14471" width="13" style="7" customWidth="1"/>
    <col min="14472" max="14472" width="18" style="7" customWidth="1"/>
    <col min="14473" max="14473" width="14" style="7" customWidth="1"/>
    <col min="14474" max="14474" width="15" style="7" customWidth="1"/>
    <col min="14475" max="14475" width="14" style="7" customWidth="1"/>
    <col min="14476" max="14476" width="13" style="7" customWidth="1"/>
    <col min="14477" max="14477" width="16" style="7" customWidth="1"/>
    <col min="14478" max="14478" width="20" style="7" customWidth="1"/>
    <col min="14479" max="14479" width="15" style="7" customWidth="1"/>
    <col min="14480" max="14480" width="13" style="7" customWidth="1"/>
    <col min="14481" max="14481" width="21.33203125" style="7" customWidth="1"/>
    <col min="14482" max="14482" width="8.5546875" style="7" customWidth="1"/>
    <col min="14483" max="14483" width="14.33203125" style="7" customWidth="1"/>
    <col min="14484" max="14484" width="13.5546875" style="7" customWidth="1"/>
    <col min="14485" max="14489" width="8.33203125" style="7" customWidth="1"/>
    <col min="14490" max="14490" width="15" style="7" customWidth="1"/>
    <col min="14491" max="14492" width="11.44140625" style="7" customWidth="1"/>
    <col min="14493" max="14494" width="8.33203125" style="7" customWidth="1"/>
    <col min="14495" max="14495" width="15" style="7" customWidth="1"/>
    <col min="14496" max="14496" width="13" style="7" customWidth="1"/>
    <col min="14497" max="14497" width="10.5546875" style="7" customWidth="1"/>
    <col min="14498" max="14499" width="8.33203125" style="7" customWidth="1"/>
    <col min="14500" max="14500" width="11" style="7" customWidth="1"/>
    <col min="14501" max="14501" width="10.44140625" style="7" customWidth="1"/>
    <col min="14502" max="14502" width="11.6640625" style="7" customWidth="1"/>
    <col min="14503" max="14503" width="14.44140625" style="7" customWidth="1"/>
    <col min="14504" max="14504" width="12.44140625" style="7" customWidth="1"/>
    <col min="14505" max="14505" width="17.33203125" style="7" customWidth="1"/>
    <col min="14506" max="14506" width="14" style="7" customWidth="1"/>
    <col min="14507" max="14507" width="10" style="7" customWidth="1"/>
    <col min="14508" max="14509" width="8.33203125" style="7" customWidth="1"/>
    <col min="14510" max="14510" width="14.33203125" style="7" customWidth="1"/>
    <col min="14511" max="14512" width="8.33203125" style="7" customWidth="1"/>
    <col min="14513" max="14513" width="11.6640625" style="7" customWidth="1"/>
    <col min="14514" max="14515" width="8.33203125" style="7" customWidth="1"/>
    <col min="14516" max="14516" width="12.33203125" style="7" customWidth="1"/>
    <col min="14517" max="14517" width="13" style="7" customWidth="1"/>
    <col min="14518" max="14518" width="11.33203125" style="7" customWidth="1"/>
    <col min="14519" max="14520" width="8.33203125" style="7" customWidth="1"/>
    <col min="14521" max="14521" width="10.33203125" style="7" customWidth="1"/>
    <col min="14522" max="14523" width="12" style="7" customWidth="1"/>
    <col min="14524" max="14524" width="12.5546875" style="7" customWidth="1"/>
    <col min="14525" max="14525" width="12" style="7" customWidth="1"/>
    <col min="14526" max="14526" width="9.33203125" style="7" customWidth="1"/>
    <col min="14527" max="14527" width="11.5546875" style="7" customWidth="1"/>
    <col min="14528" max="14529" width="8.33203125" style="7" customWidth="1"/>
    <col min="14530" max="14530" width="10.33203125" style="7" customWidth="1"/>
    <col min="14531" max="14532" width="11.33203125" style="7" customWidth="1"/>
    <col min="14533" max="14533" width="16.6640625" style="7" customWidth="1"/>
    <col min="14534" max="14534" width="12.33203125" style="7" customWidth="1"/>
    <col min="14535" max="14539" width="8.33203125" style="7" customWidth="1"/>
    <col min="14540" max="14540" width="11.5546875" style="7" customWidth="1"/>
    <col min="14541" max="14544" width="8.33203125" style="7" customWidth="1"/>
    <col min="14545" max="14545" width="17" style="7" customWidth="1"/>
    <col min="14546" max="14546" width="13.44140625" style="7" customWidth="1"/>
    <col min="14547" max="14550" width="8.33203125" style="7" customWidth="1"/>
    <col min="14551" max="14552" width="11" style="7" customWidth="1"/>
    <col min="14553" max="14555" width="8.33203125" style="7" customWidth="1"/>
    <col min="14556" max="14556" width="10.5546875" style="7" customWidth="1"/>
    <col min="14557" max="14557" width="8.33203125" style="7" customWidth="1"/>
    <col min="14558" max="14558" width="10.6640625" style="7" customWidth="1"/>
    <col min="14559" max="14559" width="8.33203125" style="7" customWidth="1"/>
    <col min="14560" max="14560" width="11" style="7" customWidth="1"/>
    <col min="14561" max="14561" width="8.33203125" style="7" customWidth="1"/>
    <col min="14562" max="14562" width="11.44140625" style="7" customWidth="1"/>
    <col min="14563" max="14563" width="11" style="7" customWidth="1"/>
    <col min="14564" max="14564" width="8.33203125" style="7" customWidth="1"/>
    <col min="14565" max="14565" width="11.5546875" style="7" customWidth="1"/>
    <col min="14566" max="14566" width="13.33203125" style="7" customWidth="1"/>
    <col min="14567" max="14567" width="11.6640625" style="7" customWidth="1"/>
    <col min="14568" max="14568" width="12.6640625" style="7" customWidth="1"/>
    <col min="14569" max="14569" width="18.6640625" style="7" customWidth="1"/>
    <col min="14570" max="14653" width="8.33203125" style="7"/>
    <col min="14654" max="14654" width="17.33203125" style="7" customWidth="1"/>
    <col min="14655" max="14655" width="11.5546875" style="7" customWidth="1"/>
    <col min="14656" max="14656" width="10.6640625" style="7" customWidth="1"/>
    <col min="14657" max="14657" width="10.44140625" style="7" customWidth="1"/>
    <col min="14658" max="14658" width="13.6640625" style="7" customWidth="1"/>
    <col min="14659" max="14659" width="11.6640625" style="7" customWidth="1"/>
    <col min="14660" max="14660" width="11.33203125" style="7" customWidth="1"/>
    <col min="14661" max="14661" width="9.33203125" style="7" customWidth="1"/>
    <col min="14662" max="14662" width="9.6640625" style="7" customWidth="1"/>
    <col min="14663" max="14663" width="14" style="7" customWidth="1"/>
    <col min="14664" max="14664" width="16" style="7" customWidth="1"/>
    <col min="14665" max="14667" width="14" style="7" customWidth="1"/>
    <col min="14668" max="14668" width="13" style="7" customWidth="1"/>
    <col min="14669" max="14669" width="15" style="7" customWidth="1"/>
    <col min="14670" max="14670" width="14" style="7" customWidth="1"/>
    <col min="14671" max="14671" width="17" style="7" customWidth="1"/>
    <col min="14672" max="14672" width="16" style="7" customWidth="1"/>
    <col min="14673" max="14674" width="18" style="7" customWidth="1"/>
    <col min="14675" max="14675" width="19" style="7" customWidth="1"/>
    <col min="14676" max="14677" width="13" style="7" customWidth="1"/>
    <col min="14678" max="14678" width="16" style="7" customWidth="1"/>
    <col min="14679" max="14679" width="13" style="7" customWidth="1"/>
    <col min="14680" max="14680" width="14" style="7" customWidth="1"/>
    <col min="14681" max="14681" width="16" style="7" customWidth="1"/>
    <col min="14682" max="14682" width="14" style="7" customWidth="1"/>
    <col min="14683" max="14683" width="13" style="7" customWidth="1"/>
    <col min="14684" max="14684" width="18" style="7" customWidth="1"/>
    <col min="14685" max="14686" width="14" style="7" customWidth="1"/>
    <col min="14687" max="14688" width="13" style="7" customWidth="1"/>
    <col min="14689" max="14689" width="16" style="7" customWidth="1"/>
    <col min="14690" max="14691" width="14" style="7" customWidth="1"/>
    <col min="14692" max="14692" width="17" style="7" customWidth="1"/>
    <col min="14693" max="14693" width="14" style="7" customWidth="1"/>
    <col min="14694" max="14694" width="12" style="7" customWidth="1"/>
    <col min="14695" max="14695" width="13.5546875" style="7" customWidth="1"/>
    <col min="14696" max="14696" width="12.6640625" style="7" customWidth="1"/>
    <col min="14697" max="14697" width="11.33203125" style="7" customWidth="1"/>
    <col min="14698" max="14698" width="14" style="7" customWidth="1"/>
    <col min="14699" max="14699" width="13.33203125" style="7" customWidth="1"/>
    <col min="14700" max="14700" width="12.6640625" style="7" customWidth="1"/>
    <col min="14701" max="14701" width="17.33203125" style="7" customWidth="1"/>
    <col min="14702" max="14702" width="17" style="7" customWidth="1"/>
    <col min="14703" max="14703" width="14" style="7" customWidth="1"/>
    <col min="14704" max="14706" width="13" style="7" customWidth="1"/>
    <col min="14707" max="14707" width="15" style="7" customWidth="1"/>
    <col min="14708" max="14708" width="17" style="7" customWidth="1"/>
    <col min="14709" max="14709" width="14" style="7" customWidth="1"/>
    <col min="14710" max="14710" width="13" style="7" customWidth="1"/>
    <col min="14711" max="14711" width="15" style="7" customWidth="1"/>
    <col min="14712" max="14712" width="9.5546875" style="7" customWidth="1"/>
    <col min="14713" max="14713" width="16" style="7" customWidth="1"/>
    <col min="14714" max="14714" width="14.5546875" style="7" customWidth="1"/>
    <col min="14715" max="14715" width="10" style="7" customWidth="1"/>
    <col min="14716" max="14716" width="18" style="7" customWidth="1"/>
    <col min="14717" max="14717" width="9.5546875" style="7" customWidth="1"/>
    <col min="14718" max="14718" width="15" style="7" customWidth="1"/>
    <col min="14719" max="14719" width="11" style="7" customWidth="1"/>
    <col min="14720" max="14720" width="8" style="7" customWidth="1"/>
    <col min="14721" max="14721" width="14" style="7" customWidth="1"/>
    <col min="14722" max="14725" width="13" style="7" customWidth="1"/>
    <col min="14726" max="14726" width="17" style="7" customWidth="1"/>
    <col min="14727" max="14727" width="13" style="7" customWidth="1"/>
    <col min="14728" max="14728" width="18" style="7" customWidth="1"/>
    <col min="14729" max="14729" width="14" style="7" customWidth="1"/>
    <col min="14730" max="14730" width="15" style="7" customWidth="1"/>
    <col min="14731" max="14731" width="14" style="7" customWidth="1"/>
    <col min="14732" max="14732" width="13" style="7" customWidth="1"/>
    <col min="14733" max="14733" width="16" style="7" customWidth="1"/>
    <col min="14734" max="14734" width="20" style="7" customWidth="1"/>
    <col min="14735" max="14735" width="15" style="7" customWidth="1"/>
    <col min="14736" max="14736" width="13" style="7" customWidth="1"/>
    <col min="14737" max="14737" width="21.33203125" style="7" customWidth="1"/>
    <col min="14738" max="14738" width="8.5546875" style="7" customWidth="1"/>
    <col min="14739" max="14739" width="14.33203125" style="7" customWidth="1"/>
    <col min="14740" max="14740" width="13.5546875" style="7" customWidth="1"/>
    <col min="14741" max="14745" width="8.33203125" style="7" customWidth="1"/>
    <col min="14746" max="14746" width="15" style="7" customWidth="1"/>
    <col min="14747" max="14748" width="11.44140625" style="7" customWidth="1"/>
    <col min="14749" max="14750" width="8.33203125" style="7" customWidth="1"/>
    <col min="14751" max="14751" width="15" style="7" customWidth="1"/>
    <col min="14752" max="14752" width="13" style="7" customWidth="1"/>
    <col min="14753" max="14753" width="10.5546875" style="7" customWidth="1"/>
    <col min="14754" max="14755" width="8.33203125" style="7" customWidth="1"/>
    <col min="14756" max="14756" width="11" style="7" customWidth="1"/>
    <col min="14757" max="14757" width="10.44140625" style="7" customWidth="1"/>
    <col min="14758" max="14758" width="11.6640625" style="7" customWidth="1"/>
    <col min="14759" max="14759" width="14.44140625" style="7" customWidth="1"/>
    <col min="14760" max="14760" width="12.44140625" style="7" customWidth="1"/>
    <col min="14761" max="14761" width="17.33203125" style="7" customWidth="1"/>
    <col min="14762" max="14762" width="14" style="7" customWidth="1"/>
    <col min="14763" max="14763" width="10" style="7" customWidth="1"/>
    <col min="14764" max="14765" width="8.33203125" style="7" customWidth="1"/>
    <col min="14766" max="14766" width="14.33203125" style="7" customWidth="1"/>
    <col min="14767" max="14768" width="8.33203125" style="7" customWidth="1"/>
    <col min="14769" max="14769" width="11.6640625" style="7" customWidth="1"/>
    <col min="14770" max="14771" width="8.33203125" style="7" customWidth="1"/>
    <col min="14772" max="14772" width="12.33203125" style="7" customWidth="1"/>
    <col min="14773" max="14773" width="13" style="7" customWidth="1"/>
    <col min="14774" max="14774" width="11.33203125" style="7" customWidth="1"/>
    <col min="14775" max="14776" width="8.33203125" style="7" customWidth="1"/>
    <col min="14777" max="14777" width="10.33203125" style="7" customWidth="1"/>
    <col min="14778" max="14779" width="12" style="7" customWidth="1"/>
    <col min="14780" max="14780" width="12.5546875" style="7" customWidth="1"/>
    <col min="14781" max="14781" width="12" style="7" customWidth="1"/>
    <col min="14782" max="14782" width="9.33203125" style="7" customWidth="1"/>
    <col min="14783" max="14783" width="11.5546875" style="7" customWidth="1"/>
    <col min="14784" max="14785" width="8.33203125" style="7" customWidth="1"/>
    <col min="14786" max="14786" width="10.33203125" style="7" customWidth="1"/>
    <col min="14787" max="14788" width="11.33203125" style="7" customWidth="1"/>
    <col min="14789" max="14789" width="16.6640625" style="7" customWidth="1"/>
    <col min="14790" max="14790" width="12.33203125" style="7" customWidth="1"/>
    <col min="14791" max="14795" width="8.33203125" style="7" customWidth="1"/>
    <col min="14796" max="14796" width="11.5546875" style="7" customWidth="1"/>
    <col min="14797" max="14800" width="8.33203125" style="7" customWidth="1"/>
    <col min="14801" max="14801" width="17" style="7" customWidth="1"/>
    <col min="14802" max="14802" width="13.44140625" style="7" customWidth="1"/>
    <col min="14803" max="14806" width="8.33203125" style="7" customWidth="1"/>
    <col min="14807" max="14808" width="11" style="7" customWidth="1"/>
    <col min="14809" max="14811" width="8.33203125" style="7" customWidth="1"/>
    <col min="14812" max="14812" width="10.5546875" style="7" customWidth="1"/>
    <col min="14813" max="14813" width="8.33203125" style="7" customWidth="1"/>
    <col min="14814" max="14814" width="10.6640625" style="7" customWidth="1"/>
    <col min="14815" max="14815" width="8.33203125" style="7" customWidth="1"/>
    <col min="14816" max="14816" width="11" style="7" customWidth="1"/>
    <col min="14817" max="14817" width="8.33203125" style="7" customWidth="1"/>
    <col min="14818" max="14818" width="11.44140625" style="7" customWidth="1"/>
    <col min="14819" max="14819" width="11" style="7" customWidth="1"/>
    <col min="14820" max="14820" width="8.33203125" style="7" customWidth="1"/>
    <col min="14821" max="14821" width="11.5546875" style="7" customWidth="1"/>
    <col min="14822" max="14822" width="13.33203125" style="7" customWidth="1"/>
    <col min="14823" max="14823" width="11.6640625" style="7" customWidth="1"/>
    <col min="14824" max="14824" width="12.6640625" style="7" customWidth="1"/>
    <col min="14825" max="14825" width="18.6640625" style="7" customWidth="1"/>
    <col min="14826" max="14909" width="8.33203125" style="7"/>
    <col min="14910" max="14910" width="17.33203125" style="7" customWidth="1"/>
    <col min="14911" max="14911" width="11.5546875" style="7" customWidth="1"/>
    <col min="14912" max="14912" width="10.6640625" style="7" customWidth="1"/>
    <col min="14913" max="14913" width="10.44140625" style="7" customWidth="1"/>
    <col min="14914" max="14914" width="13.6640625" style="7" customWidth="1"/>
    <col min="14915" max="14915" width="11.6640625" style="7" customWidth="1"/>
    <col min="14916" max="14916" width="11.33203125" style="7" customWidth="1"/>
    <col min="14917" max="14917" width="9.33203125" style="7" customWidth="1"/>
    <col min="14918" max="14918" width="9.6640625" style="7" customWidth="1"/>
    <col min="14919" max="14919" width="14" style="7" customWidth="1"/>
    <col min="14920" max="14920" width="16" style="7" customWidth="1"/>
    <col min="14921" max="14923" width="14" style="7" customWidth="1"/>
    <col min="14924" max="14924" width="13" style="7" customWidth="1"/>
    <col min="14925" max="14925" width="15" style="7" customWidth="1"/>
    <col min="14926" max="14926" width="14" style="7" customWidth="1"/>
    <col min="14927" max="14927" width="17" style="7" customWidth="1"/>
    <col min="14928" max="14928" width="16" style="7" customWidth="1"/>
    <col min="14929" max="14930" width="18" style="7" customWidth="1"/>
    <col min="14931" max="14931" width="19" style="7" customWidth="1"/>
    <col min="14932" max="14933" width="13" style="7" customWidth="1"/>
    <col min="14934" max="14934" width="16" style="7" customWidth="1"/>
    <col min="14935" max="14935" width="13" style="7" customWidth="1"/>
    <col min="14936" max="14936" width="14" style="7" customWidth="1"/>
    <col min="14937" max="14937" width="16" style="7" customWidth="1"/>
    <col min="14938" max="14938" width="14" style="7" customWidth="1"/>
    <col min="14939" max="14939" width="13" style="7" customWidth="1"/>
    <col min="14940" max="14940" width="18" style="7" customWidth="1"/>
    <col min="14941" max="14942" width="14" style="7" customWidth="1"/>
    <col min="14943" max="14944" width="13" style="7" customWidth="1"/>
    <col min="14945" max="14945" width="16" style="7" customWidth="1"/>
    <col min="14946" max="14947" width="14" style="7" customWidth="1"/>
    <col min="14948" max="14948" width="17" style="7" customWidth="1"/>
    <col min="14949" max="14949" width="14" style="7" customWidth="1"/>
    <col min="14950" max="14950" width="12" style="7" customWidth="1"/>
    <col min="14951" max="14951" width="13.5546875" style="7" customWidth="1"/>
    <col min="14952" max="14952" width="12.6640625" style="7" customWidth="1"/>
    <col min="14953" max="14953" width="11.33203125" style="7" customWidth="1"/>
    <col min="14954" max="14954" width="14" style="7" customWidth="1"/>
    <col min="14955" max="14955" width="13.33203125" style="7" customWidth="1"/>
    <col min="14956" max="14956" width="12.6640625" style="7" customWidth="1"/>
    <col min="14957" max="14957" width="17.33203125" style="7" customWidth="1"/>
    <col min="14958" max="14958" width="17" style="7" customWidth="1"/>
    <col min="14959" max="14959" width="14" style="7" customWidth="1"/>
    <col min="14960" max="14962" width="13" style="7" customWidth="1"/>
    <col min="14963" max="14963" width="15" style="7" customWidth="1"/>
    <col min="14964" max="14964" width="17" style="7" customWidth="1"/>
    <col min="14965" max="14965" width="14" style="7" customWidth="1"/>
    <col min="14966" max="14966" width="13" style="7" customWidth="1"/>
    <col min="14967" max="14967" width="15" style="7" customWidth="1"/>
    <col min="14968" max="14968" width="9.5546875" style="7" customWidth="1"/>
    <col min="14969" max="14969" width="16" style="7" customWidth="1"/>
    <col min="14970" max="14970" width="14.5546875" style="7" customWidth="1"/>
    <col min="14971" max="14971" width="10" style="7" customWidth="1"/>
    <col min="14972" max="14972" width="18" style="7" customWidth="1"/>
    <col min="14973" max="14973" width="9.5546875" style="7" customWidth="1"/>
    <col min="14974" max="14974" width="15" style="7" customWidth="1"/>
    <col min="14975" max="14975" width="11" style="7" customWidth="1"/>
    <col min="14976" max="14976" width="8" style="7" customWidth="1"/>
    <col min="14977" max="14977" width="14" style="7" customWidth="1"/>
    <col min="14978" max="14981" width="13" style="7" customWidth="1"/>
    <col min="14982" max="14982" width="17" style="7" customWidth="1"/>
    <col min="14983" max="14983" width="13" style="7" customWidth="1"/>
    <col min="14984" max="14984" width="18" style="7" customWidth="1"/>
    <col min="14985" max="14985" width="14" style="7" customWidth="1"/>
    <col min="14986" max="14986" width="15" style="7" customWidth="1"/>
    <col min="14987" max="14987" width="14" style="7" customWidth="1"/>
    <col min="14988" max="14988" width="13" style="7" customWidth="1"/>
    <col min="14989" max="14989" width="16" style="7" customWidth="1"/>
    <col min="14990" max="14990" width="20" style="7" customWidth="1"/>
    <col min="14991" max="14991" width="15" style="7" customWidth="1"/>
    <col min="14992" max="14992" width="13" style="7" customWidth="1"/>
    <col min="14993" max="14993" width="21.33203125" style="7" customWidth="1"/>
    <col min="14994" max="14994" width="8.5546875" style="7" customWidth="1"/>
    <col min="14995" max="14995" width="14.33203125" style="7" customWidth="1"/>
    <col min="14996" max="14996" width="13.5546875" style="7" customWidth="1"/>
    <col min="14997" max="15001" width="8.33203125" style="7" customWidth="1"/>
    <col min="15002" max="15002" width="15" style="7" customWidth="1"/>
    <col min="15003" max="15004" width="11.44140625" style="7" customWidth="1"/>
    <col min="15005" max="15006" width="8.33203125" style="7" customWidth="1"/>
    <col min="15007" max="15007" width="15" style="7" customWidth="1"/>
    <col min="15008" max="15008" width="13" style="7" customWidth="1"/>
    <col min="15009" max="15009" width="10.5546875" style="7" customWidth="1"/>
    <col min="15010" max="15011" width="8.33203125" style="7" customWidth="1"/>
    <col min="15012" max="15012" width="11" style="7" customWidth="1"/>
    <col min="15013" max="15013" width="10.44140625" style="7" customWidth="1"/>
    <col min="15014" max="15014" width="11.6640625" style="7" customWidth="1"/>
    <col min="15015" max="15015" width="14.44140625" style="7" customWidth="1"/>
    <col min="15016" max="15016" width="12.44140625" style="7" customWidth="1"/>
    <col min="15017" max="15017" width="17.33203125" style="7" customWidth="1"/>
    <col min="15018" max="15018" width="14" style="7" customWidth="1"/>
    <col min="15019" max="15019" width="10" style="7" customWidth="1"/>
    <col min="15020" max="15021" width="8.33203125" style="7" customWidth="1"/>
    <col min="15022" max="15022" width="14.33203125" style="7" customWidth="1"/>
    <col min="15023" max="15024" width="8.33203125" style="7" customWidth="1"/>
    <col min="15025" max="15025" width="11.6640625" style="7" customWidth="1"/>
    <col min="15026" max="15027" width="8.33203125" style="7" customWidth="1"/>
    <col min="15028" max="15028" width="12.33203125" style="7" customWidth="1"/>
    <col min="15029" max="15029" width="13" style="7" customWidth="1"/>
    <col min="15030" max="15030" width="11.33203125" style="7" customWidth="1"/>
    <col min="15031" max="15032" width="8.33203125" style="7" customWidth="1"/>
    <col min="15033" max="15033" width="10.33203125" style="7" customWidth="1"/>
    <col min="15034" max="15035" width="12" style="7" customWidth="1"/>
    <col min="15036" max="15036" width="12.5546875" style="7" customWidth="1"/>
    <col min="15037" max="15037" width="12" style="7" customWidth="1"/>
    <col min="15038" max="15038" width="9.33203125" style="7" customWidth="1"/>
    <col min="15039" max="15039" width="11.5546875" style="7" customWidth="1"/>
    <col min="15040" max="15041" width="8.33203125" style="7" customWidth="1"/>
    <col min="15042" max="15042" width="10.33203125" style="7" customWidth="1"/>
    <col min="15043" max="15044" width="11.33203125" style="7" customWidth="1"/>
    <col min="15045" max="15045" width="16.6640625" style="7" customWidth="1"/>
    <col min="15046" max="15046" width="12.33203125" style="7" customWidth="1"/>
    <col min="15047" max="15051" width="8.33203125" style="7" customWidth="1"/>
    <col min="15052" max="15052" width="11.5546875" style="7" customWidth="1"/>
    <col min="15053" max="15056" width="8.33203125" style="7" customWidth="1"/>
    <col min="15057" max="15057" width="17" style="7" customWidth="1"/>
    <col min="15058" max="15058" width="13.44140625" style="7" customWidth="1"/>
    <col min="15059" max="15062" width="8.33203125" style="7" customWidth="1"/>
    <col min="15063" max="15064" width="11" style="7" customWidth="1"/>
    <col min="15065" max="15067" width="8.33203125" style="7" customWidth="1"/>
    <col min="15068" max="15068" width="10.5546875" style="7" customWidth="1"/>
    <col min="15069" max="15069" width="8.33203125" style="7" customWidth="1"/>
    <col min="15070" max="15070" width="10.6640625" style="7" customWidth="1"/>
    <col min="15071" max="15071" width="8.33203125" style="7" customWidth="1"/>
    <col min="15072" max="15072" width="11" style="7" customWidth="1"/>
    <col min="15073" max="15073" width="8.33203125" style="7" customWidth="1"/>
    <col min="15074" max="15074" width="11.44140625" style="7" customWidth="1"/>
    <col min="15075" max="15075" width="11" style="7" customWidth="1"/>
    <col min="15076" max="15076" width="8.33203125" style="7" customWidth="1"/>
    <col min="15077" max="15077" width="11.5546875" style="7" customWidth="1"/>
    <col min="15078" max="15078" width="13.33203125" style="7" customWidth="1"/>
    <col min="15079" max="15079" width="11.6640625" style="7" customWidth="1"/>
    <col min="15080" max="15080" width="12.6640625" style="7" customWidth="1"/>
    <col min="15081" max="15081" width="18.6640625" style="7" customWidth="1"/>
    <col min="15082" max="15165" width="8.33203125" style="7"/>
    <col min="15166" max="15166" width="17.33203125" style="7" customWidth="1"/>
    <col min="15167" max="15167" width="11.5546875" style="7" customWidth="1"/>
    <col min="15168" max="15168" width="10.6640625" style="7" customWidth="1"/>
    <col min="15169" max="15169" width="10.44140625" style="7" customWidth="1"/>
    <col min="15170" max="15170" width="13.6640625" style="7" customWidth="1"/>
    <col min="15171" max="15171" width="11.6640625" style="7" customWidth="1"/>
    <col min="15172" max="15172" width="11.33203125" style="7" customWidth="1"/>
    <col min="15173" max="15173" width="9.33203125" style="7" customWidth="1"/>
    <col min="15174" max="15174" width="9.6640625" style="7" customWidth="1"/>
    <col min="15175" max="15175" width="14" style="7" customWidth="1"/>
    <col min="15176" max="15176" width="16" style="7" customWidth="1"/>
    <col min="15177" max="15179" width="14" style="7" customWidth="1"/>
    <col min="15180" max="15180" width="13" style="7" customWidth="1"/>
    <col min="15181" max="15181" width="15" style="7" customWidth="1"/>
    <col min="15182" max="15182" width="14" style="7" customWidth="1"/>
    <col min="15183" max="15183" width="17" style="7" customWidth="1"/>
    <col min="15184" max="15184" width="16" style="7" customWidth="1"/>
    <col min="15185" max="15186" width="18" style="7" customWidth="1"/>
    <col min="15187" max="15187" width="19" style="7" customWidth="1"/>
    <col min="15188" max="15189" width="13" style="7" customWidth="1"/>
    <col min="15190" max="15190" width="16" style="7" customWidth="1"/>
    <col min="15191" max="15191" width="13" style="7" customWidth="1"/>
    <col min="15192" max="15192" width="14" style="7" customWidth="1"/>
    <col min="15193" max="15193" width="16" style="7" customWidth="1"/>
    <col min="15194" max="15194" width="14" style="7" customWidth="1"/>
    <col min="15195" max="15195" width="13" style="7" customWidth="1"/>
    <col min="15196" max="15196" width="18" style="7" customWidth="1"/>
    <col min="15197" max="15198" width="14" style="7" customWidth="1"/>
    <col min="15199" max="15200" width="13" style="7" customWidth="1"/>
    <col min="15201" max="15201" width="16" style="7" customWidth="1"/>
    <col min="15202" max="15203" width="14" style="7" customWidth="1"/>
    <col min="15204" max="15204" width="17" style="7" customWidth="1"/>
    <col min="15205" max="15205" width="14" style="7" customWidth="1"/>
    <col min="15206" max="15206" width="12" style="7" customWidth="1"/>
    <col min="15207" max="15207" width="13.5546875" style="7" customWidth="1"/>
    <col min="15208" max="15208" width="12.6640625" style="7" customWidth="1"/>
    <col min="15209" max="15209" width="11.33203125" style="7" customWidth="1"/>
    <col min="15210" max="15210" width="14" style="7" customWidth="1"/>
    <col min="15211" max="15211" width="13.33203125" style="7" customWidth="1"/>
    <col min="15212" max="15212" width="12.6640625" style="7" customWidth="1"/>
    <col min="15213" max="15213" width="17.33203125" style="7" customWidth="1"/>
    <col min="15214" max="15214" width="17" style="7" customWidth="1"/>
    <col min="15215" max="15215" width="14" style="7" customWidth="1"/>
    <col min="15216" max="15218" width="13" style="7" customWidth="1"/>
    <col min="15219" max="15219" width="15" style="7" customWidth="1"/>
    <col min="15220" max="15220" width="17" style="7" customWidth="1"/>
    <col min="15221" max="15221" width="14" style="7" customWidth="1"/>
    <col min="15222" max="15222" width="13" style="7" customWidth="1"/>
    <col min="15223" max="15223" width="15" style="7" customWidth="1"/>
    <col min="15224" max="15224" width="9.5546875" style="7" customWidth="1"/>
    <col min="15225" max="15225" width="16" style="7" customWidth="1"/>
    <col min="15226" max="15226" width="14.5546875" style="7" customWidth="1"/>
    <col min="15227" max="15227" width="10" style="7" customWidth="1"/>
    <col min="15228" max="15228" width="18" style="7" customWidth="1"/>
    <col min="15229" max="15229" width="9.5546875" style="7" customWidth="1"/>
    <col min="15230" max="15230" width="15" style="7" customWidth="1"/>
    <col min="15231" max="15231" width="11" style="7" customWidth="1"/>
    <col min="15232" max="15232" width="8" style="7" customWidth="1"/>
    <col min="15233" max="15233" width="14" style="7" customWidth="1"/>
    <col min="15234" max="15237" width="13" style="7" customWidth="1"/>
    <col min="15238" max="15238" width="17" style="7" customWidth="1"/>
    <col min="15239" max="15239" width="13" style="7" customWidth="1"/>
    <col min="15240" max="15240" width="18" style="7" customWidth="1"/>
    <col min="15241" max="15241" width="14" style="7" customWidth="1"/>
    <col min="15242" max="15242" width="15" style="7" customWidth="1"/>
    <col min="15243" max="15243" width="14" style="7" customWidth="1"/>
    <col min="15244" max="15244" width="13" style="7" customWidth="1"/>
    <col min="15245" max="15245" width="16" style="7" customWidth="1"/>
    <col min="15246" max="15246" width="20" style="7" customWidth="1"/>
    <col min="15247" max="15247" width="15" style="7" customWidth="1"/>
    <col min="15248" max="15248" width="13" style="7" customWidth="1"/>
    <col min="15249" max="15249" width="21.33203125" style="7" customWidth="1"/>
    <col min="15250" max="15250" width="8.5546875" style="7" customWidth="1"/>
    <col min="15251" max="15251" width="14.33203125" style="7" customWidth="1"/>
    <col min="15252" max="15252" width="13.5546875" style="7" customWidth="1"/>
    <col min="15253" max="15257" width="8.33203125" style="7" customWidth="1"/>
    <col min="15258" max="15258" width="15" style="7" customWidth="1"/>
    <col min="15259" max="15260" width="11.44140625" style="7" customWidth="1"/>
    <col min="15261" max="15262" width="8.33203125" style="7" customWidth="1"/>
    <col min="15263" max="15263" width="15" style="7" customWidth="1"/>
    <col min="15264" max="15264" width="13" style="7" customWidth="1"/>
    <col min="15265" max="15265" width="10.5546875" style="7" customWidth="1"/>
    <col min="15266" max="15267" width="8.33203125" style="7" customWidth="1"/>
    <col min="15268" max="15268" width="11" style="7" customWidth="1"/>
    <col min="15269" max="15269" width="10.44140625" style="7" customWidth="1"/>
    <col min="15270" max="15270" width="11.6640625" style="7" customWidth="1"/>
    <col min="15271" max="15271" width="14.44140625" style="7" customWidth="1"/>
    <col min="15272" max="15272" width="12.44140625" style="7" customWidth="1"/>
    <col min="15273" max="15273" width="17.33203125" style="7" customWidth="1"/>
    <col min="15274" max="15274" width="14" style="7" customWidth="1"/>
    <col min="15275" max="15275" width="10" style="7" customWidth="1"/>
    <col min="15276" max="15277" width="8.33203125" style="7" customWidth="1"/>
    <col min="15278" max="15278" width="14.33203125" style="7" customWidth="1"/>
    <col min="15279" max="15280" width="8.33203125" style="7" customWidth="1"/>
    <col min="15281" max="15281" width="11.6640625" style="7" customWidth="1"/>
    <col min="15282" max="15283" width="8.33203125" style="7" customWidth="1"/>
    <col min="15284" max="15284" width="12.33203125" style="7" customWidth="1"/>
    <col min="15285" max="15285" width="13" style="7" customWidth="1"/>
    <col min="15286" max="15286" width="11.33203125" style="7" customWidth="1"/>
    <col min="15287" max="15288" width="8.33203125" style="7" customWidth="1"/>
    <col min="15289" max="15289" width="10.33203125" style="7" customWidth="1"/>
    <col min="15290" max="15291" width="12" style="7" customWidth="1"/>
    <col min="15292" max="15292" width="12.5546875" style="7" customWidth="1"/>
    <col min="15293" max="15293" width="12" style="7" customWidth="1"/>
    <col min="15294" max="15294" width="9.33203125" style="7" customWidth="1"/>
    <col min="15295" max="15295" width="11.5546875" style="7" customWidth="1"/>
    <col min="15296" max="15297" width="8.33203125" style="7" customWidth="1"/>
    <col min="15298" max="15298" width="10.33203125" style="7" customWidth="1"/>
    <col min="15299" max="15300" width="11.33203125" style="7" customWidth="1"/>
    <col min="15301" max="15301" width="16.6640625" style="7" customWidth="1"/>
    <col min="15302" max="15302" width="12.33203125" style="7" customWidth="1"/>
    <col min="15303" max="15307" width="8.33203125" style="7" customWidth="1"/>
    <col min="15308" max="15308" width="11.5546875" style="7" customWidth="1"/>
    <col min="15309" max="15312" width="8.33203125" style="7" customWidth="1"/>
    <col min="15313" max="15313" width="17" style="7" customWidth="1"/>
    <col min="15314" max="15314" width="13.44140625" style="7" customWidth="1"/>
    <col min="15315" max="15318" width="8.33203125" style="7" customWidth="1"/>
    <col min="15319" max="15320" width="11" style="7" customWidth="1"/>
    <col min="15321" max="15323" width="8.33203125" style="7" customWidth="1"/>
    <col min="15324" max="15324" width="10.5546875" style="7" customWidth="1"/>
    <col min="15325" max="15325" width="8.33203125" style="7" customWidth="1"/>
    <col min="15326" max="15326" width="10.6640625" style="7" customWidth="1"/>
    <col min="15327" max="15327" width="8.33203125" style="7" customWidth="1"/>
    <col min="15328" max="15328" width="11" style="7" customWidth="1"/>
    <col min="15329" max="15329" width="8.33203125" style="7" customWidth="1"/>
    <col min="15330" max="15330" width="11.44140625" style="7" customWidth="1"/>
    <col min="15331" max="15331" width="11" style="7" customWidth="1"/>
    <col min="15332" max="15332" width="8.33203125" style="7" customWidth="1"/>
    <col min="15333" max="15333" width="11.5546875" style="7" customWidth="1"/>
    <col min="15334" max="15334" width="13.33203125" style="7" customWidth="1"/>
    <col min="15335" max="15335" width="11.6640625" style="7" customWidth="1"/>
    <col min="15336" max="15336" width="12.6640625" style="7" customWidth="1"/>
    <col min="15337" max="15337" width="18.6640625" style="7" customWidth="1"/>
    <col min="15338" max="15421" width="8.33203125" style="7"/>
    <col min="15422" max="15422" width="17.33203125" style="7" customWidth="1"/>
    <col min="15423" max="15423" width="11.5546875" style="7" customWidth="1"/>
    <col min="15424" max="15424" width="10.6640625" style="7" customWidth="1"/>
    <col min="15425" max="15425" width="10.44140625" style="7" customWidth="1"/>
    <col min="15426" max="15426" width="13.6640625" style="7" customWidth="1"/>
    <col min="15427" max="15427" width="11.6640625" style="7" customWidth="1"/>
    <col min="15428" max="15428" width="11.33203125" style="7" customWidth="1"/>
    <col min="15429" max="15429" width="9.33203125" style="7" customWidth="1"/>
    <col min="15430" max="15430" width="9.6640625" style="7" customWidth="1"/>
    <col min="15431" max="15431" width="14" style="7" customWidth="1"/>
    <col min="15432" max="15432" width="16" style="7" customWidth="1"/>
    <col min="15433" max="15435" width="14" style="7" customWidth="1"/>
    <col min="15436" max="15436" width="13" style="7" customWidth="1"/>
    <col min="15437" max="15437" width="15" style="7" customWidth="1"/>
    <col min="15438" max="15438" width="14" style="7" customWidth="1"/>
    <col min="15439" max="15439" width="17" style="7" customWidth="1"/>
    <col min="15440" max="15440" width="16" style="7" customWidth="1"/>
    <col min="15441" max="15442" width="18" style="7" customWidth="1"/>
    <col min="15443" max="15443" width="19" style="7" customWidth="1"/>
    <col min="15444" max="15445" width="13" style="7" customWidth="1"/>
    <col min="15446" max="15446" width="16" style="7" customWidth="1"/>
    <col min="15447" max="15447" width="13" style="7" customWidth="1"/>
    <col min="15448" max="15448" width="14" style="7" customWidth="1"/>
    <col min="15449" max="15449" width="16" style="7" customWidth="1"/>
    <col min="15450" max="15450" width="14" style="7" customWidth="1"/>
    <col min="15451" max="15451" width="13" style="7" customWidth="1"/>
    <col min="15452" max="15452" width="18" style="7" customWidth="1"/>
    <col min="15453" max="15454" width="14" style="7" customWidth="1"/>
    <col min="15455" max="15456" width="13" style="7" customWidth="1"/>
    <col min="15457" max="15457" width="16" style="7" customWidth="1"/>
    <col min="15458" max="15459" width="14" style="7" customWidth="1"/>
    <col min="15460" max="15460" width="17" style="7" customWidth="1"/>
    <col min="15461" max="15461" width="14" style="7" customWidth="1"/>
    <col min="15462" max="15462" width="12" style="7" customWidth="1"/>
    <col min="15463" max="15463" width="13.5546875" style="7" customWidth="1"/>
    <col min="15464" max="15464" width="12.6640625" style="7" customWidth="1"/>
    <col min="15465" max="15465" width="11.33203125" style="7" customWidth="1"/>
    <col min="15466" max="15466" width="14" style="7" customWidth="1"/>
    <col min="15467" max="15467" width="13.33203125" style="7" customWidth="1"/>
    <col min="15468" max="15468" width="12.6640625" style="7" customWidth="1"/>
    <col min="15469" max="15469" width="17.33203125" style="7" customWidth="1"/>
    <col min="15470" max="15470" width="17" style="7" customWidth="1"/>
    <col min="15471" max="15471" width="14" style="7" customWidth="1"/>
    <col min="15472" max="15474" width="13" style="7" customWidth="1"/>
    <col min="15475" max="15475" width="15" style="7" customWidth="1"/>
    <col min="15476" max="15476" width="17" style="7" customWidth="1"/>
    <col min="15477" max="15477" width="14" style="7" customWidth="1"/>
    <col min="15478" max="15478" width="13" style="7" customWidth="1"/>
    <col min="15479" max="15479" width="15" style="7" customWidth="1"/>
    <col min="15480" max="15480" width="9.5546875" style="7" customWidth="1"/>
    <col min="15481" max="15481" width="16" style="7" customWidth="1"/>
    <col min="15482" max="15482" width="14.5546875" style="7" customWidth="1"/>
    <col min="15483" max="15483" width="10" style="7" customWidth="1"/>
    <col min="15484" max="15484" width="18" style="7" customWidth="1"/>
    <col min="15485" max="15485" width="9.5546875" style="7" customWidth="1"/>
    <col min="15486" max="15486" width="15" style="7" customWidth="1"/>
    <col min="15487" max="15487" width="11" style="7" customWidth="1"/>
    <col min="15488" max="15488" width="8" style="7" customWidth="1"/>
    <col min="15489" max="15489" width="14" style="7" customWidth="1"/>
    <col min="15490" max="15493" width="13" style="7" customWidth="1"/>
    <col min="15494" max="15494" width="17" style="7" customWidth="1"/>
    <col min="15495" max="15495" width="13" style="7" customWidth="1"/>
    <col min="15496" max="15496" width="18" style="7" customWidth="1"/>
    <col min="15497" max="15497" width="14" style="7" customWidth="1"/>
    <col min="15498" max="15498" width="15" style="7" customWidth="1"/>
    <col min="15499" max="15499" width="14" style="7" customWidth="1"/>
    <col min="15500" max="15500" width="13" style="7" customWidth="1"/>
    <col min="15501" max="15501" width="16" style="7" customWidth="1"/>
    <col min="15502" max="15502" width="20" style="7" customWidth="1"/>
    <col min="15503" max="15503" width="15" style="7" customWidth="1"/>
    <col min="15504" max="15504" width="13" style="7" customWidth="1"/>
    <col min="15505" max="15505" width="21.33203125" style="7" customWidth="1"/>
    <col min="15506" max="15506" width="8.5546875" style="7" customWidth="1"/>
    <col min="15507" max="15507" width="14.33203125" style="7" customWidth="1"/>
    <col min="15508" max="15508" width="13.5546875" style="7" customWidth="1"/>
    <col min="15509" max="15513" width="8.33203125" style="7" customWidth="1"/>
    <col min="15514" max="15514" width="15" style="7" customWidth="1"/>
    <col min="15515" max="15516" width="11.44140625" style="7" customWidth="1"/>
    <col min="15517" max="15518" width="8.33203125" style="7" customWidth="1"/>
    <col min="15519" max="15519" width="15" style="7" customWidth="1"/>
    <col min="15520" max="15520" width="13" style="7" customWidth="1"/>
    <col min="15521" max="15521" width="10.5546875" style="7" customWidth="1"/>
    <col min="15522" max="15523" width="8.33203125" style="7" customWidth="1"/>
    <col min="15524" max="15524" width="11" style="7" customWidth="1"/>
    <col min="15525" max="15525" width="10.44140625" style="7" customWidth="1"/>
    <col min="15526" max="15526" width="11.6640625" style="7" customWidth="1"/>
    <col min="15527" max="15527" width="14.44140625" style="7" customWidth="1"/>
    <col min="15528" max="15528" width="12.44140625" style="7" customWidth="1"/>
    <col min="15529" max="15529" width="17.33203125" style="7" customWidth="1"/>
    <col min="15530" max="15530" width="14" style="7" customWidth="1"/>
    <col min="15531" max="15531" width="10" style="7" customWidth="1"/>
    <col min="15532" max="15533" width="8.33203125" style="7" customWidth="1"/>
    <col min="15534" max="15534" width="14.33203125" style="7" customWidth="1"/>
    <col min="15535" max="15536" width="8.33203125" style="7" customWidth="1"/>
    <col min="15537" max="15537" width="11.6640625" style="7" customWidth="1"/>
    <col min="15538" max="15539" width="8.33203125" style="7" customWidth="1"/>
    <col min="15540" max="15540" width="12.33203125" style="7" customWidth="1"/>
    <col min="15541" max="15541" width="13" style="7" customWidth="1"/>
    <col min="15542" max="15542" width="11.33203125" style="7" customWidth="1"/>
    <col min="15543" max="15544" width="8.33203125" style="7" customWidth="1"/>
    <col min="15545" max="15545" width="10.33203125" style="7" customWidth="1"/>
    <col min="15546" max="15547" width="12" style="7" customWidth="1"/>
    <col min="15548" max="15548" width="12.5546875" style="7" customWidth="1"/>
    <col min="15549" max="15549" width="12" style="7" customWidth="1"/>
    <col min="15550" max="15550" width="9.33203125" style="7" customWidth="1"/>
    <col min="15551" max="15551" width="11.5546875" style="7" customWidth="1"/>
    <col min="15552" max="15553" width="8.33203125" style="7" customWidth="1"/>
    <col min="15554" max="15554" width="10.33203125" style="7" customWidth="1"/>
    <col min="15555" max="15556" width="11.33203125" style="7" customWidth="1"/>
    <col min="15557" max="15557" width="16.6640625" style="7" customWidth="1"/>
    <col min="15558" max="15558" width="12.33203125" style="7" customWidth="1"/>
    <col min="15559" max="15563" width="8.33203125" style="7" customWidth="1"/>
    <col min="15564" max="15564" width="11.5546875" style="7" customWidth="1"/>
    <col min="15565" max="15568" width="8.33203125" style="7" customWidth="1"/>
    <col min="15569" max="15569" width="17" style="7" customWidth="1"/>
    <col min="15570" max="15570" width="13.44140625" style="7" customWidth="1"/>
    <col min="15571" max="15574" width="8.33203125" style="7" customWidth="1"/>
    <col min="15575" max="15576" width="11" style="7" customWidth="1"/>
    <col min="15577" max="15579" width="8.33203125" style="7" customWidth="1"/>
    <col min="15580" max="15580" width="10.5546875" style="7" customWidth="1"/>
    <col min="15581" max="15581" width="8.33203125" style="7" customWidth="1"/>
    <col min="15582" max="15582" width="10.6640625" style="7" customWidth="1"/>
    <col min="15583" max="15583" width="8.33203125" style="7" customWidth="1"/>
    <col min="15584" max="15584" width="11" style="7" customWidth="1"/>
    <col min="15585" max="15585" width="8.33203125" style="7" customWidth="1"/>
    <col min="15586" max="15586" width="11.44140625" style="7" customWidth="1"/>
    <col min="15587" max="15587" width="11" style="7" customWidth="1"/>
    <col min="15588" max="15588" width="8.33203125" style="7" customWidth="1"/>
    <col min="15589" max="15589" width="11.5546875" style="7" customWidth="1"/>
    <col min="15590" max="15590" width="13.33203125" style="7" customWidth="1"/>
    <col min="15591" max="15591" width="11.6640625" style="7" customWidth="1"/>
    <col min="15592" max="15592" width="12.6640625" style="7" customWidth="1"/>
    <col min="15593" max="15593" width="18.6640625" style="7" customWidth="1"/>
    <col min="15594" max="15677" width="8.33203125" style="7"/>
    <col min="15678" max="15678" width="17.33203125" style="7" customWidth="1"/>
    <col min="15679" max="15679" width="11.5546875" style="7" customWidth="1"/>
    <col min="15680" max="15680" width="10.6640625" style="7" customWidth="1"/>
    <col min="15681" max="15681" width="10.44140625" style="7" customWidth="1"/>
    <col min="15682" max="15682" width="13.6640625" style="7" customWidth="1"/>
    <col min="15683" max="15683" width="11.6640625" style="7" customWidth="1"/>
    <col min="15684" max="15684" width="11.33203125" style="7" customWidth="1"/>
    <col min="15685" max="15685" width="9.33203125" style="7" customWidth="1"/>
    <col min="15686" max="15686" width="9.6640625" style="7" customWidth="1"/>
    <col min="15687" max="15687" width="14" style="7" customWidth="1"/>
    <col min="15688" max="15688" width="16" style="7" customWidth="1"/>
    <col min="15689" max="15691" width="14" style="7" customWidth="1"/>
    <col min="15692" max="15692" width="13" style="7" customWidth="1"/>
    <col min="15693" max="15693" width="15" style="7" customWidth="1"/>
    <col min="15694" max="15694" width="14" style="7" customWidth="1"/>
    <col min="15695" max="15695" width="17" style="7" customWidth="1"/>
    <col min="15696" max="15696" width="16" style="7" customWidth="1"/>
    <col min="15697" max="15698" width="18" style="7" customWidth="1"/>
    <col min="15699" max="15699" width="19" style="7" customWidth="1"/>
    <col min="15700" max="15701" width="13" style="7" customWidth="1"/>
    <col min="15702" max="15702" width="16" style="7" customWidth="1"/>
    <col min="15703" max="15703" width="13" style="7" customWidth="1"/>
    <col min="15704" max="15704" width="14" style="7" customWidth="1"/>
    <col min="15705" max="15705" width="16" style="7" customWidth="1"/>
    <col min="15706" max="15706" width="14" style="7" customWidth="1"/>
    <col min="15707" max="15707" width="13" style="7" customWidth="1"/>
    <col min="15708" max="15708" width="18" style="7" customWidth="1"/>
    <col min="15709" max="15710" width="14" style="7" customWidth="1"/>
    <col min="15711" max="15712" width="13" style="7" customWidth="1"/>
    <col min="15713" max="15713" width="16" style="7" customWidth="1"/>
    <col min="15714" max="15715" width="14" style="7" customWidth="1"/>
    <col min="15716" max="15716" width="17" style="7" customWidth="1"/>
    <col min="15717" max="15717" width="14" style="7" customWidth="1"/>
    <col min="15718" max="15718" width="12" style="7" customWidth="1"/>
    <col min="15719" max="15719" width="13.5546875" style="7" customWidth="1"/>
    <col min="15720" max="15720" width="12.6640625" style="7" customWidth="1"/>
    <col min="15721" max="15721" width="11.33203125" style="7" customWidth="1"/>
    <col min="15722" max="15722" width="14" style="7" customWidth="1"/>
    <col min="15723" max="15723" width="13.33203125" style="7" customWidth="1"/>
    <col min="15724" max="15724" width="12.6640625" style="7" customWidth="1"/>
    <col min="15725" max="15725" width="17.33203125" style="7" customWidth="1"/>
    <col min="15726" max="15726" width="17" style="7" customWidth="1"/>
    <col min="15727" max="15727" width="14" style="7" customWidth="1"/>
    <col min="15728" max="15730" width="13" style="7" customWidth="1"/>
    <col min="15731" max="15731" width="15" style="7" customWidth="1"/>
    <col min="15732" max="15732" width="17" style="7" customWidth="1"/>
    <col min="15733" max="15733" width="14" style="7" customWidth="1"/>
    <col min="15734" max="15734" width="13" style="7" customWidth="1"/>
    <col min="15735" max="15735" width="15" style="7" customWidth="1"/>
    <col min="15736" max="15736" width="9.5546875" style="7" customWidth="1"/>
    <col min="15737" max="15737" width="16" style="7" customWidth="1"/>
    <col min="15738" max="15738" width="14.5546875" style="7" customWidth="1"/>
    <col min="15739" max="15739" width="10" style="7" customWidth="1"/>
    <col min="15740" max="15740" width="18" style="7" customWidth="1"/>
    <col min="15741" max="15741" width="9.5546875" style="7" customWidth="1"/>
    <col min="15742" max="15742" width="15" style="7" customWidth="1"/>
    <col min="15743" max="15743" width="11" style="7" customWidth="1"/>
    <col min="15744" max="15744" width="8" style="7" customWidth="1"/>
    <col min="15745" max="15745" width="14" style="7" customWidth="1"/>
    <col min="15746" max="15749" width="13" style="7" customWidth="1"/>
    <col min="15750" max="15750" width="17" style="7" customWidth="1"/>
    <col min="15751" max="15751" width="13" style="7" customWidth="1"/>
    <col min="15752" max="15752" width="18" style="7" customWidth="1"/>
    <col min="15753" max="15753" width="14" style="7" customWidth="1"/>
    <col min="15754" max="15754" width="15" style="7" customWidth="1"/>
    <col min="15755" max="15755" width="14" style="7" customWidth="1"/>
    <col min="15756" max="15756" width="13" style="7" customWidth="1"/>
    <col min="15757" max="15757" width="16" style="7" customWidth="1"/>
    <col min="15758" max="15758" width="20" style="7" customWidth="1"/>
    <col min="15759" max="15759" width="15" style="7" customWidth="1"/>
    <col min="15760" max="15760" width="13" style="7" customWidth="1"/>
    <col min="15761" max="15761" width="21.33203125" style="7" customWidth="1"/>
    <col min="15762" max="15762" width="8.5546875" style="7" customWidth="1"/>
    <col min="15763" max="15763" width="14.33203125" style="7" customWidth="1"/>
    <col min="15764" max="15764" width="13.5546875" style="7" customWidth="1"/>
    <col min="15765" max="15769" width="8.33203125" style="7" customWidth="1"/>
    <col min="15770" max="15770" width="15" style="7" customWidth="1"/>
    <col min="15771" max="15772" width="11.44140625" style="7" customWidth="1"/>
    <col min="15773" max="15774" width="8.33203125" style="7" customWidth="1"/>
    <col min="15775" max="15775" width="15" style="7" customWidth="1"/>
    <col min="15776" max="15776" width="13" style="7" customWidth="1"/>
    <col min="15777" max="15777" width="10.5546875" style="7" customWidth="1"/>
    <col min="15778" max="15779" width="8.33203125" style="7" customWidth="1"/>
    <col min="15780" max="15780" width="11" style="7" customWidth="1"/>
    <col min="15781" max="15781" width="10.44140625" style="7" customWidth="1"/>
    <col min="15782" max="15782" width="11.6640625" style="7" customWidth="1"/>
    <col min="15783" max="15783" width="14.44140625" style="7" customWidth="1"/>
    <col min="15784" max="15784" width="12.44140625" style="7" customWidth="1"/>
    <col min="15785" max="15785" width="17.33203125" style="7" customWidth="1"/>
    <col min="15786" max="15786" width="14" style="7" customWidth="1"/>
    <col min="15787" max="15787" width="10" style="7" customWidth="1"/>
    <col min="15788" max="15789" width="8.33203125" style="7" customWidth="1"/>
    <col min="15790" max="15790" width="14.33203125" style="7" customWidth="1"/>
    <col min="15791" max="15792" width="8.33203125" style="7" customWidth="1"/>
    <col min="15793" max="15793" width="11.6640625" style="7" customWidth="1"/>
    <col min="15794" max="15795" width="8.33203125" style="7" customWidth="1"/>
    <col min="15796" max="15796" width="12.33203125" style="7" customWidth="1"/>
    <col min="15797" max="15797" width="13" style="7" customWidth="1"/>
    <col min="15798" max="15798" width="11.33203125" style="7" customWidth="1"/>
    <col min="15799" max="15800" width="8.33203125" style="7" customWidth="1"/>
    <col min="15801" max="15801" width="10.33203125" style="7" customWidth="1"/>
    <col min="15802" max="15803" width="12" style="7" customWidth="1"/>
    <col min="15804" max="15804" width="12.5546875" style="7" customWidth="1"/>
    <col min="15805" max="15805" width="12" style="7" customWidth="1"/>
    <col min="15806" max="15806" width="9.33203125" style="7" customWidth="1"/>
    <col min="15807" max="15807" width="11.5546875" style="7" customWidth="1"/>
    <col min="15808" max="15809" width="8.33203125" style="7" customWidth="1"/>
    <col min="15810" max="15810" width="10.33203125" style="7" customWidth="1"/>
    <col min="15811" max="15812" width="11.33203125" style="7" customWidth="1"/>
    <col min="15813" max="15813" width="16.6640625" style="7" customWidth="1"/>
    <col min="15814" max="15814" width="12.33203125" style="7" customWidth="1"/>
    <col min="15815" max="15819" width="8.33203125" style="7" customWidth="1"/>
    <col min="15820" max="15820" width="11.5546875" style="7" customWidth="1"/>
    <col min="15821" max="15824" width="8.33203125" style="7" customWidth="1"/>
    <col min="15825" max="15825" width="17" style="7" customWidth="1"/>
    <col min="15826" max="15826" width="13.44140625" style="7" customWidth="1"/>
    <col min="15827" max="15830" width="8.33203125" style="7" customWidth="1"/>
    <col min="15831" max="15832" width="11" style="7" customWidth="1"/>
    <col min="15833" max="15835" width="8.33203125" style="7" customWidth="1"/>
    <col min="15836" max="15836" width="10.5546875" style="7" customWidth="1"/>
    <col min="15837" max="15837" width="8.33203125" style="7" customWidth="1"/>
    <col min="15838" max="15838" width="10.6640625" style="7" customWidth="1"/>
    <col min="15839" max="15839" width="8.33203125" style="7" customWidth="1"/>
    <col min="15840" max="15840" width="11" style="7" customWidth="1"/>
    <col min="15841" max="15841" width="8.33203125" style="7" customWidth="1"/>
    <col min="15842" max="15842" width="11.44140625" style="7" customWidth="1"/>
    <col min="15843" max="15843" width="11" style="7" customWidth="1"/>
    <col min="15844" max="15844" width="8.33203125" style="7" customWidth="1"/>
    <col min="15845" max="15845" width="11.5546875" style="7" customWidth="1"/>
    <col min="15846" max="15846" width="13.33203125" style="7" customWidth="1"/>
    <col min="15847" max="15847" width="11.6640625" style="7" customWidth="1"/>
    <col min="15848" max="15848" width="12.6640625" style="7" customWidth="1"/>
    <col min="15849" max="15849" width="18.6640625" style="7" customWidth="1"/>
    <col min="15850" max="15933" width="8.33203125" style="7"/>
    <col min="15934" max="15934" width="17.33203125" style="7" customWidth="1"/>
    <col min="15935" max="15935" width="11.5546875" style="7" customWidth="1"/>
    <col min="15936" max="15936" width="10.6640625" style="7" customWidth="1"/>
    <col min="15937" max="15937" width="10.44140625" style="7" customWidth="1"/>
    <col min="15938" max="15938" width="13.6640625" style="7" customWidth="1"/>
    <col min="15939" max="15939" width="11.6640625" style="7" customWidth="1"/>
    <col min="15940" max="15940" width="11.33203125" style="7" customWidth="1"/>
    <col min="15941" max="15941" width="9.33203125" style="7" customWidth="1"/>
    <col min="15942" max="15942" width="9.6640625" style="7" customWidth="1"/>
    <col min="15943" max="15943" width="14" style="7" customWidth="1"/>
    <col min="15944" max="15944" width="16" style="7" customWidth="1"/>
    <col min="15945" max="15947" width="14" style="7" customWidth="1"/>
    <col min="15948" max="15948" width="13" style="7" customWidth="1"/>
    <col min="15949" max="15949" width="15" style="7" customWidth="1"/>
    <col min="15950" max="15950" width="14" style="7" customWidth="1"/>
    <col min="15951" max="15951" width="17" style="7" customWidth="1"/>
    <col min="15952" max="15952" width="16" style="7" customWidth="1"/>
    <col min="15953" max="15954" width="18" style="7" customWidth="1"/>
    <col min="15955" max="15955" width="19" style="7" customWidth="1"/>
    <col min="15956" max="15957" width="13" style="7" customWidth="1"/>
    <col min="15958" max="15958" width="16" style="7" customWidth="1"/>
    <col min="15959" max="15959" width="13" style="7" customWidth="1"/>
    <col min="15960" max="15960" width="14" style="7" customWidth="1"/>
    <col min="15961" max="15961" width="16" style="7" customWidth="1"/>
    <col min="15962" max="15962" width="14" style="7" customWidth="1"/>
    <col min="15963" max="15963" width="13" style="7" customWidth="1"/>
    <col min="15964" max="15964" width="18" style="7" customWidth="1"/>
    <col min="15965" max="15966" width="14" style="7" customWidth="1"/>
    <col min="15967" max="15968" width="13" style="7" customWidth="1"/>
    <col min="15969" max="15969" width="16" style="7" customWidth="1"/>
    <col min="15970" max="15971" width="14" style="7" customWidth="1"/>
    <col min="15972" max="15972" width="17" style="7" customWidth="1"/>
    <col min="15973" max="15973" width="14" style="7" customWidth="1"/>
    <col min="15974" max="15974" width="12" style="7" customWidth="1"/>
    <col min="15975" max="15975" width="13.5546875" style="7" customWidth="1"/>
    <col min="15976" max="15976" width="12.6640625" style="7" customWidth="1"/>
    <col min="15977" max="15977" width="11.33203125" style="7" customWidth="1"/>
    <col min="15978" max="15978" width="14" style="7" customWidth="1"/>
    <col min="15979" max="15979" width="13.33203125" style="7" customWidth="1"/>
    <col min="15980" max="15980" width="12.6640625" style="7" customWidth="1"/>
    <col min="15981" max="15981" width="17.33203125" style="7" customWidth="1"/>
    <col min="15982" max="15982" width="17" style="7" customWidth="1"/>
    <col min="15983" max="15983" width="14" style="7" customWidth="1"/>
    <col min="15984" max="15986" width="13" style="7" customWidth="1"/>
    <col min="15987" max="15987" width="15" style="7" customWidth="1"/>
    <col min="15988" max="15988" width="17" style="7" customWidth="1"/>
    <col min="15989" max="15989" width="14" style="7" customWidth="1"/>
    <col min="15990" max="15990" width="13" style="7" customWidth="1"/>
    <col min="15991" max="15991" width="15" style="7" customWidth="1"/>
    <col min="15992" max="15992" width="9.5546875" style="7" customWidth="1"/>
    <col min="15993" max="15993" width="16" style="7" customWidth="1"/>
    <col min="15994" max="15994" width="14.5546875" style="7" customWidth="1"/>
    <col min="15995" max="15995" width="10" style="7" customWidth="1"/>
    <col min="15996" max="15996" width="18" style="7" customWidth="1"/>
    <col min="15997" max="15997" width="9.5546875" style="7" customWidth="1"/>
    <col min="15998" max="15998" width="15" style="7" customWidth="1"/>
    <col min="15999" max="15999" width="11" style="7" customWidth="1"/>
    <col min="16000" max="16000" width="8" style="7" customWidth="1"/>
    <col min="16001" max="16001" width="14" style="7" customWidth="1"/>
    <col min="16002" max="16005" width="13" style="7" customWidth="1"/>
    <col min="16006" max="16006" width="17" style="7" customWidth="1"/>
    <col min="16007" max="16007" width="13" style="7" customWidth="1"/>
    <col min="16008" max="16008" width="18" style="7" customWidth="1"/>
    <col min="16009" max="16009" width="14" style="7" customWidth="1"/>
    <col min="16010" max="16010" width="15" style="7" customWidth="1"/>
    <col min="16011" max="16011" width="14" style="7" customWidth="1"/>
    <col min="16012" max="16012" width="13" style="7" customWidth="1"/>
    <col min="16013" max="16013" width="16" style="7" customWidth="1"/>
    <col min="16014" max="16014" width="20" style="7" customWidth="1"/>
    <col min="16015" max="16015" width="15" style="7" customWidth="1"/>
    <col min="16016" max="16016" width="13" style="7" customWidth="1"/>
    <col min="16017" max="16017" width="21.33203125" style="7" customWidth="1"/>
    <col min="16018" max="16018" width="8.5546875" style="7" customWidth="1"/>
    <col min="16019" max="16019" width="14.33203125" style="7" customWidth="1"/>
    <col min="16020" max="16020" width="13.5546875" style="7" customWidth="1"/>
    <col min="16021" max="16025" width="8.33203125" style="7" customWidth="1"/>
    <col min="16026" max="16026" width="15" style="7" customWidth="1"/>
    <col min="16027" max="16028" width="11.44140625" style="7" customWidth="1"/>
    <col min="16029" max="16030" width="8.33203125" style="7" customWidth="1"/>
    <col min="16031" max="16031" width="15" style="7" customWidth="1"/>
    <col min="16032" max="16032" width="13" style="7" customWidth="1"/>
    <col min="16033" max="16033" width="10.5546875" style="7" customWidth="1"/>
    <col min="16034" max="16035" width="8.33203125" style="7" customWidth="1"/>
    <col min="16036" max="16036" width="11" style="7" customWidth="1"/>
    <col min="16037" max="16037" width="10.44140625" style="7" customWidth="1"/>
    <col min="16038" max="16038" width="11.6640625" style="7" customWidth="1"/>
    <col min="16039" max="16039" width="14.44140625" style="7" customWidth="1"/>
    <col min="16040" max="16040" width="12.44140625" style="7" customWidth="1"/>
    <col min="16041" max="16041" width="17.33203125" style="7" customWidth="1"/>
    <col min="16042" max="16042" width="14" style="7" customWidth="1"/>
    <col min="16043" max="16043" width="10" style="7" customWidth="1"/>
    <col min="16044" max="16045" width="8.33203125" style="7" customWidth="1"/>
    <col min="16046" max="16046" width="14.33203125" style="7" customWidth="1"/>
    <col min="16047" max="16048" width="8.33203125" style="7" customWidth="1"/>
    <col min="16049" max="16049" width="11.6640625" style="7" customWidth="1"/>
    <col min="16050" max="16051" width="8.33203125" style="7" customWidth="1"/>
    <col min="16052" max="16052" width="12.33203125" style="7" customWidth="1"/>
    <col min="16053" max="16053" width="13" style="7" customWidth="1"/>
    <col min="16054" max="16054" width="11.33203125" style="7" customWidth="1"/>
    <col min="16055" max="16056" width="8.33203125" style="7" customWidth="1"/>
    <col min="16057" max="16057" width="10.33203125" style="7" customWidth="1"/>
    <col min="16058" max="16059" width="12" style="7" customWidth="1"/>
    <col min="16060" max="16060" width="12.5546875" style="7" customWidth="1"/>
    <col min="16061" max="16061" width="12" style="7" customWidth="1"/>
    <col min="16062" max="16062" width="9.33203125" style="7" customWidth="1"/>
    <col min="16063" max="16063" width="11.5546875" style="7" customWidth="1"/>
    <col min="16064" max="16065" width="8.33203125" style="7" customWidth="1"/>
    <col min="16066" max="16066" width="10.33203125" style="7" customWidth="1"/>
    <col min="16067" max="16068" width="11.33203125" style="7" customWidth="1"/>
    <col min="16069" max="16069" width="16.6640625" style="7" customWidth="1"/>
    <col min="16070" max="16070" width="12.33203125" style="7" customWidth="1"/>
    <col min="16071" max="16075" width="8.33203125" style="7" customWidth="1"/>
    <col min="16076" max="16076" width="11.5546875" style="7" customWidth="1"/>
    <col min="16077" max="16080" width="8.33203125" style="7" customWidth="1"/>
    <col min="16081" max="16081" width="17" style="7" customWidth="1"/>
    <col min="16082" max="16082" width="13.44140625" style="7" customWidth="1"/>
    <col min="16083" max="16086" width="8.33203125" style="7" customWidth="1"/>
    <col min="16087" max="16088" width="11" style="7" customWidth="1"/>
    <col min="16089" max="16091" width="8.33203125" style="7" customWidth="1"/>
    <col min="16092" max="16092" width="10.5546875" style="7" customWidth="1"/>
    <col min="16093" max="16093" width="8.33203125" style="7" customWidth="1"/>
    <col min="16094" max="16094" width="10.6640625" style="7" customWidth="1"/>
    <col min="16095" max="16095" width="8.33203125" style="7" customWidth="1"/>
    <col min="16096" max="16096" width="11" style="7" customWidth="1"/>
    <col min="16097" max="16097" width="8.33203125" style="7" customWidth="1"/>
    <col min="16098" max="16098" width="11.44140625" style="7" customWidth="1"/>
    <col min="16099" max="16099" width="11" style="7" customWidth="1"/>
    <col min="16100" max="16100" width="8.33203125" style="7" customWidth="1"/>
    <col min="16101" max="16101" width="11.5546875" style="7" customWidth="1"/>
    <col min="16102" max="16102" width="13.33203125" style="7" customWidth="1"/>
    <col min="16103" max="16103" width="11.6640625" style="7" customWidth="1"/>
    <col min="16104" max="16104" width="12.6640625" style="7" customWidth="1"/>
    <col min="16105" max="16105" width="18.6640625" style="7" customWidth="1"/>
    <col min="16106" max="16384" width="8.33203125" style="7"/>
  </cols>
  <sheetData>
    <row r="1" spans="1:15" s="16" customFormat="1" ht="28.8" x14ac:dyDescent="0.3">
      <c r="A1" s="16" t="s">
        <v>117</v>
      </c>
      <c r="B1" s="17" t="s">
        <v>39</v>
      </c>
      <c r="C1" s="16" t="s">
        <v>112</v>
      </c>
      <c r="D1" s="16" t="s">
        <v>110</v>
      </c>
      <c r="E1" s="16" t="s">
        <v>114</v>
      </c>
      <c r="F1" s="33" t="s">
        <v>40</v>
      </c>
      <c r="G1" s="16" t="s">
        <v>113</v>
      </c>
      <c r="H1" s="16" t="s">
        <v>0</v>
      </c>
      <c r="I1" s="16" t="s">
        <v>43</v>
      </c>
      <c r="J1" s="16" t="s">
        <v>93</v>
      </c>
      <c r="K1" s="16" t="s">
        <v>115</v>
      </c>
      <c r="L1" s="20" t="s">
        <v>66</v>
      </c>
      <c r="M1" s="16" t="s">
        <v>67</v>
      </c>
      <c r="N1" s="32" t="s">
        <v>521</v>
      </c>
      <c r="O1" s="16" t="s">
        <v>504</v>
      </c>
    </row>
    <row r="2" spans="1:15" x14ac:dyDescent="0.3">
      <c r="A2" s="7" t="s">
        <v>123</v>
      </c>
      <c r="B2" s="7" t="s">
        <v>125</v>
      </c>
      <c r="C2" s="7" t="s">
        <v>246</v>
      </c>
      <c r="D2" s="7" t="s">
        <v>111</v>
      </c>
      <c r="F2" s="34">
        <v>1680</v>
      </c>
      <c r="G2" s="7" t="s">
        <v>65</v>
      </c>
      <c r="H2" s="7" t="s">
        <v>96</v>
      </c>
      <c r="I2" s="7">
        <v>1</v>
      </c>
      <c r="J2" s="7">
        <v>88984</v>
      </c>
      <c r="L2" s="19">
        <v>1.7604780538573732</v>
      </c>
      <c r="N2" s="7">
        <f>(L2*12)*1.3</f>
        <v>27.463457640175026</v>
      </c>
      <c r="O2" s="19">
        <f>(N2/J2)*2000</f>
        <v>0.61726732087060654</v>
      </c>
    </row>
    <row r="3" spans="1:15" x14ac:dyDescent="0.3">
      <c r="A3" s="7" t="s">
        <v>123</v>
      </c>
      <c r="B3" s="7" t="s">
        <v>126</v>
      </c>
      <c r="C3" s="7" t="s">
        <v>246</v>
      </c>
      <c r="D3" s="7" t="s">
        <v>111</v>
      </c>
      <c r="F3" s="34">
        <v>1681</v>
      </c>
      <c r="G3" s="7" t="s">
        <v>65</v>
      </c>
      <c r="H3" s="7" t="s">
        <v>96</v>
      </c>
      <c r="I3" s="7">
        <v>1</v>
      </c>
      <c r="J3" s="7">
        <v>88984</v>
      </c>
      <c r="L3" s="19">
        <v>2.0645997741908593</v>
      </c>
      <c r="N3" s="7">
        <f t="shared" ref="N3:N66" si="0">(L3*12)*1.3</f>
        <v>32.207756477377409</v>
      </c>
      <c r="O3" s="19">
        <f t="shared" ref="O3:O66" si="1">(N3/J3)*2000</f>
        <v>0.72389994779684907</v>
      </c>
    </row>
    <row r="4" spans="1:15" x14ac:dyDescent="0.3">
      <c r="A4" s="7" t="s">
        <v>123</v>
      </c>
      <c r="B4" s="7" t="s">
        <v>127</v>
      </c>
      <c r="C4" s="7" t="s">
        <v>246</v>
      </c>
      <c r="D4" s="7" t="s">
        <v>111</v>
      </c>
      <c r="F4" s="34">
        <v>1682</v>
      </c>
      <c r="G4" s="7" t="s">
        <v>65</v>
      </c>
      <c r="H4" s="7" t="s">
        <v>96</v>
      </c>
      <c r="I4" s="7">
        <v>1</v>
      </c>
      <c r="J4" s="7">
        <v>88984</v>
      </c>
      <c r="L4" s="19">
        <v>2.4188625129052554</v>
      </c>
      <c r="N4" s="7">
        <f t="shared" si="0"/>
        <v>37.734255201321986</v>
      </c>
      <c r="O4" s="19">
        <f t="shared" si="1"/>
        <v>0.8481132608406452</v>
      </c>
    </row>
    <row r="5" spans="1:15" x14ac:dyDescent="0.3">
      <c r="A5" s="7" t="s">
        <v>123</v>
      </c>
      <c r="B5" s="7" t="s">
        <v>128</v>
      </c>
      <c r="C5" s="7" t="s">
        <v>246</v>
      </c>
      <c r="D5" s="7" t="s">
        <v>111</v>
      </c>
      <c r="F5" s="34">
        <v>1683</v>
      </c>
      <c r="G5" s="7" t="s">
        <v>65</v>
      </c>
      <c r="H5" s="7" t="s">
        <v>96</v>
      </c>
      <c r="I5" s="7">
        <v>1</v>
      </c>
      <c r="J5" s="7">
        <v>88984</v>
      </c>
      <c r="L5" s="19">
        <v>2.0457723463650996</v>
      </c>
      <c r="N5" s="7">
        <f t="shared" si="0"/>
        <v>31.914048603295555</v>
      </c>
      <c r="O5" s="19">
        <f t="shared" si="1"/>
        <v>0.71729858408917457</v>
      </c>
    </row>
    <row r="6" spans="1:15" x14ac:dyDescent="0.3">
      <c r="A6" s="7" t="s">
        <v>123</v>
      </c>
      <c r="B6" s="7" t="s">
        <v>129</v>
      </c>
      <c r="C6" s="7" t="s">
        <v>246</v>
      </c>
      <c r="D6" s="7" t="s">
        <v>111</v>
      </c>
      <c r="F6" s="34">
        <v>1684</v>
      </c>
      <c r="G6" s="7" t="s">
        <v>65</v>
      </c>
      <c r="H6" s="7" t="s">
        <v>96</v>
      </c>
      <c r="I6" s="7">
        <v>1</v>
      </c>
      <c r="J6" s="7">
        <v>88984</v>
      </c>
      <c r="L6" s="19">
        <v>2.1458170601584028</v>
      </c>
      <c r="N6" s="7">
        <f t="shared" si="0"/>
        <v>33.474746138471083</v>
      </c>
      <c r="O6" s="19">
        <f t="shared" si="1"/>
        <v>0.75237674499845109</v>
      </c>
    </row>
    <row r="7" spans="1:15" x14ac:dyDescent="0.3">
      <c r="A7" s="7" t="s">
        <v>123</v>
      </c>
      <c r="B7" s="7" t="s">
        <v>130</v>
      </c>
      <c r="C7" s="7" t="s">
        <v>246</v>
      </c>
      <c r="D7" s="7" t="s">
        <v>111</v>
      </c>
      <c r="F7" s="34">
        <v>1685</v>
      </c>
      <c r="G7" s="7" t="s">
        <v>65</v>
      </c>
      <c r="H7" s="7" t="s">
        <v>96</v>
      </c>
      <c r="I7" s="7">
        <v>1</v>
      </c>
      <c r="J7" s="7">
        <v>88984</v>
      </c>
      <c r="L7" s="19">
        <v>2.1392052759410203</v>
      </c>
      <c r="N7" s="7">
        <f t="shared" si="0"/>
        <v>33.371602304679918</v>
      </c>
      <c r="O7" s="19">
        <f t="shared" si="1"/>
        <v>0.75005848927177732</v>
      </c>
    </row>
    <row r="8" spans="1:15" x14ac:dyDescent="0.3">
      <c r="A8" s="7" t="s">
        <v>123</v>
      </c>
      <c r="B8" s="7" t="s">
        <v>131</v>
      </c>
      <c r="C8" s="7" t="s">
        <v>246</v>
      </c>
      <c r="D8" s="7" t="s">
        <v>111</v>
      </c>
      <c r="F8" s="34">
        <v>1686</v>
      </c>
      <c r="G8" s="7" t="s">
        <v>65</v>
      </c>
      <c r="H8" s="7" t="s">
        <v>96</v>
      </c>
      <c r="I8" s="7">
        <v>1</v>
      </c>
      <c r="J8" s="7">
        <v>88984</v>
      </c>
      <c r="L8" s="19">
        <v>2.2066254297406527</v>
      </c>
      <c r="N8" s="7">
        <f t="shared" si="0"/>
        <v>34.423356703954184</v>
      </c>
      <c r="O8" s="19">
        <f t="shared" si="1"/>
        <v>0.77369766933278306</v>
      </c>
    </row>
    <row r="9" spans="1:15" x14ac:dyDescent="0.3">
      <c r="A9" s="7" t="s">
        <v>123</v>
      </c>
      <c r="B9" s="7" t="s">
        <v>132</v>
      </c>
      <c r="C9" s="7" t="s">
        <v>246</v>
      </c>
      <c r="D9" s="7" t="s">
        <v>111</v>
      </c>
      <c r="F9" s="34">
        <v>1687</v>
      </c>
      <c r="G9" s="7" t="s">
        <v>65</v>
      </c>
      <c r="H9" s="7" t="s">
        <v>96</v>
      </c>
      <c r="I9" s="7">
        <v>1</v>
      </c>
      <c r="J9" s="7">
        <v>88984</v>
      </c>
      <c r="L9" s="19">
        <v>1.9204593336004339</v>
      </c>
      <c r="N9" s="7">
        <f t="shared" si="0"/>
        <v>29.95916560416677</v>
      </c>
      <c r="O9" s="19">
        <f t="shared" si="1"/>
        <v>0.67336073011253195</v>
      </c>
    </row>
    <row r="10" spans="1:15" x14ac:dyDescent="0.3">
      <c r="A10" s="7" t="s">
        <v>123</v>
      </c>
      <c r="B10" s="7" t="s">
        <v>133</v>
      </c>
      <c r="C10" s="7" t="s">
        <v>246</v>
      </c>
      <c r="D10" s="7" t="s">
        <v>111</v>
      </c>
      <c r="F10" s="34">
        <v>1688</v>
      </c>
      <c r="G10" s="7" t="s">
        <v>65</v>
      </c>
      <c r="H10" s="7" t="s">
        <v>96</v>
      </c>
      <c r="I10" s="7">
        <v>1</v>
      </c>
      <c r="J10" s="7">
        <v>88984</v>
      </c>
      <c r="L10" s="19">
        <v>1.7122416075669293</v>
      </c>
      <c r="N10" s="7">
        <f t="shared" si="0"/>
        <v>26.710969078044101</v>
      </c>
      <c r="O10" s="19">
        <f t="shared" si="1"/>
        <v>0.60035442502121961</v>
      </c>
    </row>
    <row r="11" spans="1:15" x14ac:dyDescent="0.3">
      <c r="A11" s="7" t="s">
        <v>123</v>
      </c>
      <c r="B11" s="7" t="s">
        <v>134</v>
      </c>
      <c r="C11" s="7" t="s">
        <v>246</v>
      </c>
      <c r="D11" s="7" t="s">
        <v>111</v>
      </c>
      <c r="F11" s="34">
        <v>1689</v>
      </c>
      <c r="G11" s="7" t="s">
        <v>65</v>
      </c>
      <c r="H11" s="7" t="s">
        <v>96</v>
      </c>
      <c r="I11" s="7">
        <v>1</v>
      </c>
      <c r="J11" s="7">
        <v>88984</v>
      </c>
      <c r="L11" s="19">
        <v>1.5033070685720575</v>
      </c>
      <c r="N11" s="7">
        <f t="shared" si="0"/>
        <v>23.451590269724097</v>
      </c>
      <c r="O11" s="19">
        <f t="shared" si="1"/>
        <v>0.52709678750616051</v>
      </c>
    </row>
    <row r="12" spans="1:15" x14ac:dyDescent="0.3">
      <c r="A12" s="7" t="s">
        <v>123</v>
      </c>
      <c r="B12" s="7" t="s">
        <v>135</v>
      </c>
      <c r="C12" s="7" t="s">
        <v>246</v>
      </c>
      <c r="D12" s="7" t="s">
        <v>111</v>
      </c>
      <c r="F12" s="34">
        <v>1690</v>
      </c>
      <c r="G12" s="7" t="s">
        <v>65</v>
      </c>
      <c r="H12" s="7" t="s">
        <v>96</v>
      </c>
      <c r="I12" s="7">
        <v>1</v>
      </c>
      <c r="J12" s="7">
        <v>88984</v>
      </c>
      <c r="L12" s="19">
        <v>1.4029657567755973</v>
      </c>
      <c r="N12" s="7">
        <f t="shared" si="0"/>
        <v>21.88626580569932</v>
      </c>
      <c r="O12" s="19">
        <f t="shared" si="1"/>
        <v>0.49191463197202462</v>
      </c>
    </row>
    <row r="13" spans="1:15" x14ac:dyDescent="0.3">
      <c r="A13" s="7" t="s">
        <v>123</v>
      </c>
      <c r="B13" s="7" t="s">
        <v>136</v>
      </c>
      <c r="C13" s="7" t="s">
        <v>246</v>
      </c>
      <c r="D13" s="7" t="s">
        <v>111</v>
      </c>
      <c r="F13" s="34">
        <v>1691</v>
      </c>
      <c r="G13" s="7" t="s">
        <v>65</v>
      </c>
      <c r="H13" s="7" t="s">
        <v>96</v>
      </c>
      <c r="I13" s="7">
        <v>1</v>
      </c>
      <c r="J13" s="7">
        <v>88984</v>
      </c>
      <c r="L13" s="19">
        <v>1.3325699802331969</v>
      </c>
      <c r="N13" s="7">
        <f t="shared" si="0"/>
        <v>20.788091691637874</v>
      </c>
      <c r="O13" s="19">
        <f t="shared" si="1"/>
        <v>0.4672321246884355</v>
      </c>
    </row>
    <row r="14" spans="1:15" x14ac:dyDescent="0.3">
      <c r="A14" s="7" t="s">
        <v>123</v>
      </c>
      <c r="B14" s="7" t="s">
        <v>137</v>
      </c>
      <c r="C14" s="7" t="s">
        <v>246</v>
      </c>
      <c r="D14" s="7" t="s">
        <v>111</v>
      </c>
      <c r="F14" s="34">
        <v>1692</v>
      </c>
      <c r="G14" s="7" t="s">
        <v>65</v>
      </c>
      <c r="H14" s="7" t="s">
        <v>96</v>
      </c>
      <c r="I14" s="7">
        <v>1</v>
      </c>
      <c r="J14" s="7">
        <v>88984</v>
      </c>
      <c r="L14" s="19">
        <v>1.7577391223390253</v>
      </c>
      <c r="N14" s="7">
        <f t="shared" si="0"/>
        <v>27.420730308488796</v>
      </c>
      <c r="O14" s="19">
        <f t="shared" si="1"/>
        <v>0.6163069834686864</v>
      </c>
    </row>
    <row r="15" spans="1:15" x14ac:dyDescent="0.3">
      <c r="A15" s="7" t="s">
        <v>123</v>
      </c>
      <c r="B15" s="7" t="s">
        <v>138</v>
      </c>
      <c r="C15" s="7" t="s">
        <v>246</v>
      </c>
      <c r="D15" s="7" t="s">
        <v>111</v>
      </c>
      <c r="F15" s="34">
        <v>1693</v>
      </c>
      <c r="G15" s="7" t="s">
        <v>65</v>
      </c>
      <c r="H15" s="7" t="s">
        <v>96</v>
      </c>
      <c r="I15" s="7">
        <v>1</v>
      </c>
      <c r="J15" s="7">
        <v>88984</v>
      </c>
      <c r="L15" s="19">
        <v>2.5604253414073108</v>
      </c>
      <c r="N15" s="7">
        <f t="shared" si="0"/>
        <v>39.942635325954051</v>
      </c>
      <c r="O15" s="19">
        <f t="shared" si="1"/>
        <v>0.8977487037209847</v>
      </c>
    </row>
    <row r="16" spans="1:15" x14ac:dyDescent="0.3">
      <c r="A16" s="7" t="s">
        <v>123</v>
      </c>
      <c r="B16" s="7" t="s">
        <v>139</v>
      </c>
      <c r="C16" s="7" t="s">
        <v>246</v>
      </c>
      <c r="D16" s="7" t="s">
        <v>111</v>
      </c>
      <c r="F16" s="34">
        <v>1694</v>
      </c>
      <c r="G16" s="7" t="s">
        <v>65</v>
      </c>
      <c r="H16" s="7" t="s">
        <v>96</v>
      </c>
      <c r="I16" s="7">
        <v>1</v>
      </c>
      <c r="J16" s="7">
        <v>88984</v>
      </c>
      <c r="L16" s="19">
        <v>2.1765355026333713</v>
      </c>
      <c r="N16" s="7">
        <f t="shared" si="0"/>
        <v>33.953953841080597</v>
      </c>
      <c r="O16" s="19">
        <f t="shared" si="1"/>
        <v>0.76314739371304052</v>
      </c>
    </row>
    <row r="17" spans="1:15" x14ac:dyDescent="0.3">
      <c r="A17" s="7" t="s">
        <v>123</v>
      </c>
      <c r="B17" s="7" t="s">
        <v>140</v>
      </c>
      <c r="C17" s="7" t="s">
        <v>246</v>
      </c>
      <c r="D17" s="7" t="s">
        <v>111</v>
      </c>
      <c r="F17" s="34">
        <v>1695</v>
      </c>
      <c r="G17" s="7" t="s">
        <v>65</v>
      </c>
      <c r="H17" s="7" t="s">
        <v>96</v>
      </c>
      <c r="I17" s="7">
        <v>1</v>
      </c>
      <c r="J17" s="7">
        <v>88984</v>
      </c>
      <c r="L17" s="19">
        <v>1.975306139490177</v>
      </c>
      <c r="N17" s="7">
        <f t="shared" si="0"/>
        <v>30.814775776046758</v>
      </c>
      <c r="O17" s="19">
        <f t="shared" si="1"/>
        <v>0.69259138218211724</v>
      </c>
    </row>
    <row r="18" spans="1:15" x14ac:dyDescent="0.3">
      <c r="A18" s="7" t="s">
        <v>123</v>
      </c>
      <c r="B18" s="7" t="s">
        <v>141</v>
      </c>
      <c r="C18" s="7" t="s">
        <v>246</v>
      </c>
      <c r="D18" s="7" t="s">
        <v>111</v>
      </c>
      <c r="F18" s="34">
        <v>1696</v>
      </c>
      <c r="G18" s="7" t="s">
        <v>65</v>
      </c>
      <c r="H18" s="7" t="s">
        <v>96</v>
      </c>
      <c r="I18" s="7">
        <v>1</v>
      </c>
      <c r="J18" s="7">
        <v>88984</v>
      </c>
      <c r="L18" s="19">
        <v>2.1166304072940165</v>
      </c>
      <c r="N18" s="7">
        <f t="shared" si="0"/>
        <v>33.019434353786664</v>
      </c>
      <c r="O18" s="19">
        <f t="shared" si="1"/>
        <v>0.74214317975785904</v>
      </c>
    </row>
    <row r="19" spans="1:15" x14ac:dyDescent="0.3">
      <c r="A19" s="7" t="s">
        <v>123</v>
      </c>
      <c r="B19" s="7" t="s">
        <v>142</v>
      </c>
      <c r="C19" s="7" t="s">
        <v>246</v>
      </c>
      <c r="D19" s="7" t="s">
        <v>111</v>
      </c>
      <c r="F19" s="34">
        <v>1697</v>
      </c>
      <c r="G19" s="7" t="s">
        <v>65</v>
      </c>
      <c r="H19" s="7" t="s">
        <v>96</v>
      </c>
      <c r="I19" s="7">
        <v>1</v>
      </c>
      <c r="J19" s="7">
        <v>88984</v>
      </c>
      <c r="L19" s="19">
        <v>2.3008885943154262</v>
      </c>
      <c r="N19" s="7">
        <f t="shared" si="0"/>
        <v>35.893862071320655</v>
      </c>
      <c r="O19" s="19">
        <f t="shared" si="1"/>
        <v>0.80674867552190621</v>
      </c>
    </row>
    <row r="20" spans="1:15" x14ac:dyDescent="0.3">
      <c r="A20" s="7" t="s">
        <v>123</v>
      </c>
      <c r="B20" s="7" t="s">
        <v>143</v>
      </c>
      <c r="C20" s="7" t="s">
        <v>246</v>
      </c>
      <c r="D20" s="7" t="s">
        <v>111</v>
      </c>
      <c r="F20" s="34">
        <v>1698</v>
      </c>
      <c r="G20" s="7" t="s">
        <v>65</v>
      </c>
      <c r="H20" s="7" t="s">
        <v>96</v>
      </c>
      <c r="I20" s="7">
        <v>1</v>
      </c>
      <c r="J20" s="7">
        <v>88984</v>
      </c>
      <c r="L20" s="19">
        <v>2.7015870420451376</v>
      </c>
      <c r="N20" s="7">
        <f t="shared" si="0"/>
        <v>42.144757855904153</v>
      </c>
      <c r="O20" s="19">
        <f t="shared" si="1"/>
        <v>0.9472435012115471</v>
      </c>
    </row>
    <row r="21" spans="1:15" x14ac:dyDescent="0.3">
      <c r="A21" s="7" t="s">
        <v>123</v>
      </c>
      <c r="B21" s="7" t="s">
        <v>144</v>
      </c>
      <c r="C21" s="7" t="s">
        <v>246</v>
      </c>
      <c r="D21" s="7" t="s">
        <v>111</v>
      </c>
      <c r="F21" s="34">
        <v>1699</v>
      </c>
      <c r="G21" s="7" t="s">
        <v>65</v>
      </c>
      <c r="H21" s="7" t="s">
        <v>96</v>
      </c>
      <c r="I21" s="7">
        <v>1</v>
      </c>
      <c r="J21" s="7">
        <v>88984</v>
      </c>
      <c r="L21" s="19">
        <v>2.8092102490330695</v>
      </c>
      <c r="N21" s="7">
        <f t="shared" si="0"/>
        <v>43.823679884915883</v>
      </c>
      <c r="O21" s="19">
        <f t="shared" si="1"/>
        <v>0.98497887001968631</v>
      </c>
    </row>
    <row r="22" spans="1:15" x14ac:dyDescent="0.3">
      <c r="A22" s="7" t="s">
        <v>123</v>
      </c>
      <c r="B22" s="7" t="s">
        <v>145</v>
      </c>
      <c r="C22" s="7" t="s">
        <v>246</v>
      </c>
      <c r="D22" s="7" t="s">
        <v>111</v>
      </c>
      <c r="F22" s="34">
        <v>1700</v>
      </c>
      <c r="G22" s="7" t="s">
        <v>65</v>
      </c>
      <c r="H22" s="7" t="s">
        <v>96</v>
      </c>
      <c r="I22" s="7">
        <v>1</v>
      </c>
      <c r="J22" s="7">
        <v>88984</v>
      </c>
      <c r="L22" s="19">
        <v>2.108031120630284</v>
      </c>
      <c r="N22" s="7">
        <f t="shared" si="0"/>
        <v>32.885285481832433</v>
      </c>
      <c r="O22" s="19">
        <f t="shared" si="1"/>
        <v>0.73912805632096634</v>
      </c>
    </row>
    <row r="23" spans="1:15" x14ac:dyDescent="0.3">
      <c r="A23" s="7" t="s">
        <v>123</v>
      </c>
      <c r="B23" s="7" t="s">
        <v>146</v>
      </c>
      <c r="C23" s="7" t="s">
        <v>246</v>
      </c>
      <c r="D23" s="7" t="s">
        <v>111</v>
      </c>
      <c r="F23" s="34">
        <v>1701</v>
      </c>
      <c r="G23" s="7" t="s">
        <v>65</v>
      </c>
      <c r="H23" s="7" t="s">
        <v>96</v>
      </c>
      <c r="I23" s="7">
        <v>1</v>
      </c>
      <c r="J23" s="7">
        <v>88984</v>
      </c>
      <c r="L23" s="19">
        <v>1.7958732496131067</v>
      </c>
      <c r="N23" s="7">
        <f t="shared" si="0"/>
        <v>28.015622693964467</v>
      </c>
      <c r="O23" s="19">
        <f t="shared" si="1"/>
        <v>0.62967775541590554</v>
      </c>
    </row>
    <row r="24" spans="1:15" x14ac:dyDescent="0.3">
      <c r="A24" s="7" t="s">
        <v>123</v>
      </c>
      <c r="B24" s="7" t="s">
        <v>147</v>
      </c>
      <c r="C24" s="7" t="s">
        <v>246</v>
      </c>
      <c r="D24" s="7" t="s">
        <v>111</v>
      </c>
      <c r="F24" s="34">
        <v>1702</v>
      </c>
      <c r="G24" s="7" t="s">
        <v>65</v>
      </c>
      <c r="H24" s="7" t="s">
        <v>96</v>
      </c>
      <c r="I24" s="7">
        <v>1</v>
      </c>
      <c r="J24" s="7">
        <v>88984</v>
      </c>
      <c r="L24" s="19">
        <v>1.8496795237477419</v>
      </c>
      <c r="N24" s="7">
        <f t="shared" si="0"/>
        <v>28.855000570464775</v>
      </c>
      <c r="O24" s="19">
        <f t="shared" si="1"/>
        <v>0.64854357121425821</v>
      </c>
    </row>
    <row r="25" spans="1:15" x14ac:dyDescent="0.3">
      <c r="A25" s="7" t="s">
        <v>123</v>
      </c>
      <c r="B25" s="7" t="s">
        <v>148</v>
      </c>
      <c r="C25" s="7" t="s">
        <v>246</v>
      </c>
      <c r="D25" s="7" t="s">
        <v>111</v>
      </c>
      <c r="F25" s="34">
        <v>1703</v>
      </c>
      <c r="G25" s="7" t="s">
        <v>65</v>
      </c>
      <c r="H25" s="7" t="s">
        <v>96</v>
      </c>
      <c r="I25" s="7">
        <v>1</v>
      </c>
      <c r="J25" s="7">
        <v>88984</v>
      </c>
      <c r="L25" s="19">
        <v>1.6655383319667239</v>
      </c>
      <c r="N25" s="7">
        <f t="shared" si="0"/>
        <v>25.982397978680893</v>
      </c>
      <c r="O25" s="19">
        <f t="shared" si="1"/>
        <v>0.58397909688665139</v>
      </c>
    </row>
    <row r="26" spans="1:15" x14ac:dyDescent="0.3">
      <c r="A26" s="7" t="s">
        <v>123</v>
      </c>
      <c r="B26" s="7" t="s">
        <v>149</v>
      </c>
      <c r="C26" s="7" t="s">
        <v>246</v>
      </c>
      <c r="D26" s="7" t="s">
        <v>111</v>
      </c>
      <c r="F26" s="34">
        <v>1704</v>
      </c>
      <c r="G26" s="7" t="s">
        <v>65</v>
      </c>
      <c r="H26" s="7" t="s">
        <v>96</v>
      </c>
      <c r="I26" s="7">
        <v>1</v>
      </c>
      <c r="J26" s="7">
        <v>88984</v>
      </c>
      <c r="L26" s="19">
        <v>1.7807193175877509</v>
      </c>
      <c r="N26" s="7">
        <f t="shared" si="0"/>
        <v>27.779221354368914</v>
      </c>
      <c r="O26" s="19">
        <f t="shared" si="1"/>
        <v>0.62436441055400771</v>
      </c>
    </row>
    <row r="27" spans="1:15" x14ac:dyDescent="0.3">
      <c r="A27" s="7" t="s">
        <v>123</v>
      </c>
      <c r="B27" s="7" t="s">
        <v>150</v>
      </c>
      <c r="C27" s="7" t="s">
        <v>246</v>
      </c>
      <c r="D27" s="7" t="s">
        <v>111</v>
      </c>
      <c r="F27" s="34">
        <v>1705</v>
      </c>
      <c r="G27" s="7" t="s">
        <v>65</v>
      </c>
      <c r="H27" s="7" t="s">
        <v>96</v>
      </c>
      <c r="I27" s="7">
        <v>1</v>
      </c>
      <c r="J27" s="7">
        <v>88984</v>
      </c>
      <c r="L27" s="19">
        <v>1.6258233976205623</v>
      </c>
      <c r="N27" s="7">
        <f t="shared" si="0"/>
        <v>25.362845002880771</v>
      </c>
      <c r="O27" s="19">
        <f t="shared" si="1"/>
        <v>0.57005405472626025</v>
      </c>
    </row>
    <row r="28" spans="1:15" x14ac:dyDescent="0.3">
      <c r="A28" s="7" t="s">
        <v>123</v>
      </c>
      <c r="B28" s="7" t="s">
        <v>151</v>
      </c>
      <c r="C28" s="7" t="s">
        <v>246</v>
      </c>
      <c r="D28" s="7" t="s">
        <v>111</v>
      </c>
      <c r="F28" s="34">
        <v>1706</v>
      </c>
      <c r="G28" s="7" t="s">
        <v>65</v>
      </c>
      <c r="H28" s="7" t="s">
        <v>96</v>
      </c>
      <c r="I28" s="7">
        <v>1</v>
      </c>
      <c r="J28" s="7">
        <v>88984</v>
      </c>
      <c r="L28" s="19">
        <v>1.9155913878479656</v>
      </c>
      <c r="N28" s="7">
        <f t="shared" si="0"/>
        <v>29.883225650428265</v>
      </c>
      <c r="O28" s="19">
        <f t="shared" si="1"/>
        <v>0.67165390745366049</v>
      </c>
    </row>
    <row r="29" spans="1:15" x14ac:dyDescent="0.3">
      <c r="A29" s="7" t="s">
        <v>123</v>
      </c>
      <c r="B29" s="7" t="s">
        <v>152</v>
      </c>
      <c r="C29" s="7" t="s">
        <v>246</v>
      </c>
      <c r="D29" s="7" t="s">
        <v>111</v>
      </c>
      <c r="F29" s="34">
        <v>1707</v>
      </c>
      <c r="G29" s="7" t="s">
        <v>65</v>
      </c>
      <c r="H29" s="7" t="s">
        <v>96</v>
      </c>
      <c r="I29" s="7">
        <v>1</v>
      </c>
      <c r="J29" s="7">
        <v>88984</v>
      </c>
      <c r="L29" s="19">
        <v>2.0201189456758972</v>
      </c>
      <c r="N29" s="7">
        <f t="shared" si="0"/>
        <v>31.513855552544001</v>
      </c>
      <c r="O29" s="19">
        <f t="shared" si="1"/>
        <v>0.70830386479690732</v>
      </c>
    </row>
    <row r="30" spans="1:15" x14ac:dyDescent="0.3">
      <c r="A30" s="7" t="s">
        <v>123</v>
      </c>
      <c r="B30" s="7" t="s">
        <v>153</v>
      </c>
      <c r="C30" s="7" t="s">
        <v>246</v>
      </c>
      <c r="D30" s="7" t="s">
        <v>111</v>
      </c>
      <c r="F30" s="34">
        <v>1708</v>
      </c>
      <c r="G30" s="7" t="s">
        <v>65</v>
      </c>
      <c r="H30" s="7" t="s">
        <v>96</v>
      </c>
      <c r="I30" s="7">
        <v>1</v>
      </c>
      <c r="J30" s="7">
        <v>88984</v>
      </c>
      <c r="L30" s="19">
        <v>2.2726155518543441</v>
      </c>
      <c r="N30" s="7">
        <f t="shared" si="0"/>
        <v>35.452802608927769</v>
      </c>
      <c r="O30" s="19">
        <f t="shared" si="1"/>
        <v>0.7968354447749656</v>
      </c>
    </row>
    <row r="31" spans="1:15" x14ac:dyDescent="0.3">
      <c r="A31" s="7" t="s">
        <v>123</v>
      </c>
      <c r="B31" s="7" t="s">
        <v>154</v>
      </c>
      <c r="C31" s="7" t="s">
        <v>246</v>
      </c>
      <c r="D31" s="7" t="s">
        <v>111</v>
      </c>
      <c r="F31" s="34">
        <v>1709</v>
      </c>
      <c r="G31" s="7" t="s">
        <v>65</v>
      </c>
      <c r="H31" s="7" t="s">
        <v>96</v>
      </c>
      <c r="I31" s="7">
        <v>1</v>
      </c>
      <c r="J31" s="7">
        <v>88984</v>
      </c>
      <c r="L31" s="19">
        <v>2.6454188116853206</v>
      </c>
      <c r="N31" s="7">
        <f t="shared" si="0"/>
        <v>41.268533462290996</v>
      </c>
      <c r="O31" s="19">
        <f t="shared" si="1"/>
        <v>0.92754952490989384</v>
      </c>
    </row>
    <row r="32" spans="1:15" x14ac:dyDescent="0.3">
      <c r="A32" s="7" t="s">
        <v>123</v>
      </c>
      <c r="B32" s="7" t="s">
        <v>155</v>
      </c>
      <c r="C32" s="7" t="s">
        <v>246</v>
      </c>
      <c r="D32" s="7" t="s">
        <v>111</v>
      </c>
      <c r="F32" s="34">
        <v>1710</v>
      </c>
      <c r="G32" s="7" t="s">
        <v>65</v>
      </c>
      <c r="H32" s="7" t="s">
        <v>96</v>
      </c>
      <c r="I32" s="7">
        <v>1</v>
      </c>
      <c r="J32" s="7">
        <v>88984</v>
      </c>
      <c r="L32" s="19">
        <v>2.8522250063651353</v>
      </c>
      <c r="N32" s="7">
        <f t="shared" si="0"/>
        <v>44.494710099296114</v>
      </c>
      <c r="O32" s="19">
        <f t="shared" si="1"/>
        <v>1.0000609120582602</v>
      </c>
    </row>
    <row r="33" spans="1:15" x14ac:dyDescent="0.3">
      <c r="A33" s="7" t="s">
        <v>123</v>
      </c>
      <c r="B33" s="7" t="s">
        <v>156</v>
      </c>
      <c r="C33" s="7" t="s">
        <v>246</v>
      </c>
      <c r="D33" s="7" t="s">
        <v>111</v>
      </c>
      <c r="F33" s="34">
        <v>1711</v>
      </c>
      <c r="G33" s="7" t="s">
        <v>65</v>
      </c>
      <c r="H33" s="7" t="s">
        <v>96</v>
      </c>
      <c r="I33" s="7">
        <v>1</v>
      </c>
      <c r="J33" s="7">
        <v>88984</v>
      </c>
      <c r="L33" s="19">
        <v>2.570988341553726</v>
      </c>
      <c r="N33" s="7">
        <f t="shared" si="0"/>
        <v>40.10741812823813</v>
      </c>
      <c r="O33" s="19">
        <f t="shared" si="1"/>
        <v>0.90145235386672051</v>
      </c>
    </row>
    <row r="34" spans="1:15" x14ac:dyDescent="0.3">
      <c r="A34" s="7" t="s">
        <v>123</v>
      </c>
      <c r="B34" s="7" t="s">
        <v>157</v>
      </c>
      <c r="C34" s="7" t="s">
        <v>246</v>
      </c>
      <c r="D34" s="7" t="s">
        <v>111</v>
      </c>
      <c r="F34" s="34">
        <v>1712</v>
      </c>
      <c r="G34" s="7" t="s">
        <v>65</v>
      </c>
      <c r="H34" s="7" t="s">
        <v>96</v>
      </c>
      <c r="I34" s="7">
        <v>1</v>
      </c>
      <c r="J34" s="7">
        <v>88984</v>
      </c>
      <c r="L34" s="19">
        <v>2.1694472111125829</v>
      </c>
      <c r="N34" s="7">
        <f t="shared" si="0"/>
        <v>33.843376493356288</v>
      </c>
      <c r="O34" s="19">
        <f t="shared" si="1"/>
        <v>0.7606620626934345</v>
      </c>
    </row>
    <row r="35" spans="1:15" x14ac:dyDescent="0.3">
      <c r="A35" s="7" t="s">
        <v>123</v>
      </c>
      <c r="B35" s="7" t="s">
        <v>158</v>
      </c>
      <c r="C35" s="7" t="s">
        <v>246</v>
      </c>
      <c r="D35" s="7" t="s">
        <v>111</v>
      </c>
      <c r="F35" s="34">
        <v>1713</v>
      </c>
      <c r="G35" s="7" t="s">
        <v>65</v>
      </c>
      <c r="H35" s="7" t="s">
        <v>96</v>
      </c>
      <c r="I35" s="7">
        <v>1</v>
      </c>
      <c r="J35" s="7">
        <v>88984</v>
      </c>
      <c r="L35" s="19">
        <v>2.0000204263393928</v>
      </c>
      <c r="N35" s="7">
        <f t="shared" si="0"/>
        <v>31.200318650894527</v>
      </c>
      <c r="O35" s="19">
        <f t="shared" si="1"/>
        <v>0.70125682484254537</v>
      </c>
    </row>
    <row r="36" spans="1:15" x14ac:dyDescent="0.3">
      <c r="A36" s="7" t="s">
        <v>123</v>
      </c>
      <c r="B36" s="7" t="s">
        <v>159</v>
      </c>
      <c r="C36" s="7" t="s">
        <v>246</v>
      </c>
      <c r="D36" s="7" t="s">
        <v>111</v>
      </c>
      <c r="F36" s="34">
        <v>1714</v>
      </c>
      <c r="G36" s="7" t="s">
        <v>65</v>
      </c>
      <c r="H36" s="7" t="s">
        <v>96</v>
      </c>
      <c r="I36" s="7">
        <v>1</v>
      </c>
      <c r="J36" s="7">
        <v>88984</v>
      </c>
      <c r="L36" s="19">
        <v>2.3491143708978943</v>
      </c>
      <c r="N36" s="7">
        <f t="shared" si="0"/>
        <v>36.646184186007154</v>
      </c>
      <c r="O36" s="19">
        <f t="shared" si="1"/>
        <v>0.82365783030673279</v>
      </c>
    </row>
    <row r="37" spans="1:15" x14ac:dyDescent="0.3">
      <c r="A37" s="7" t="s">
        <v>123</v>
      </c>
      <c r="B37" s="7" t="s">
        <v>160</v>
      </c>
      <c r="C37" s="7" t="s">
        <v>246</v>
      </c>
      <c r="D37" s="7" t="s">
        <v>111</v>
      </c>
      <c r="F37" s="34">
        <v>1715</v>
      </c>
      <c r="G37" s="7" t="s">
        <v>65</v>
      </c>
      <c r="H37" s="7" t="s">
        <v>96</v>
      </c>
      <c r="I37" s="7">
        <v>1</v>
      </c>
      <c r="J37" s="7">
        <v>88984</v>
      </c>
      <c r="L37" s="19">
        <v>2.4054509560116073</v>
      </c>
      <c r="N37" s="7">
        <f t="shared" si="0"/>
        <v>37.52503491378107</v>
      </c>
      <c r="O37" s="19">
        <f t="shared" si="1"/>
        <v>0.84341083596559085</v>
      </c>
    </row>
    <row r="38" spans="1:15" x14ac:dyDescent="0.3">
      <c r="A38" s="7" t="s">
        <v>123</v>
      </c>
      <c r="B38" s="7" t="s">
        <v>161</v>
      </c>
      <c r="C38" s="7" t="s">
        <v>246</v>
      </c>
      <c r="D38" s="7" t="s">
        <v>111</v>
      </c>
      <c r="F38" s="34">
        <v>1716</v>
      </c>
      <c r="G38" s="7" t="s">
        <v>65</v>
      </c>
      <c r="H38" s="7" t="s">
        <v>96</v>
      </c>
      <c r="I38" s="7">
        <v>1</v>
      </c>
      <c r="J38" s="7">
        <v>88984</v>
      </c>
      <c r="L38" s="19">
        <v>2.1621722630459299</v>
      </c>
      <c r="N38" s="7">
        <f t="shared" si="0"/>
        <v>33.729887303516506</v>
      </c>
      <c r="O38" s="19">
        <f t="shared" si="1"/>
        <v>0.7581112852538997</v>
      </c>
    </row>
    <row r="39" spans="1:15" x14ac:dyDescent="0.3">
      <c r="A39" s="7" t="s">
        <v>123</v>
      </c>
      <c r="B39" s="7" t="s">
        <v>162</v>
      </c>
      <c r="C39" s="7" t="s">
        <v>246</v>
      </c>
      <c r="D39" s="7" t="s">
        <v>111</v>
      </c>
      <c r="F39" s="34">
        <v>1717</v>
      </c>
      <c r="G39" s="7" t="s">
        <v>65</v>
      </c>
      <c r="H39" s="7" t="s">
        <v>96</v>
      </c>
      <c r="I39" s="7">
        <v>1</v>
      </c>
      <c r="J39" s="7">
        <v>88984</v>
      </c>
      <c r="L39" s="19">
        <v>2.03900183935249</v>
      </c>
      <c r="N39" s="7">
        <f t="shared" si="0"/>
        <v>31.808428693898843</v>
      </c>
      <c r="O39" s="19">
        <f t="shared" si="1"/>
        <v>0.7149246762091801</v>
      </c>
    </row>
    <row r="40" spans="1:15" x14ac:dyDescent="0.3">
      <c r="A40" s="7" t="s">
        <v>123</v>
      </c>
      <c r="B40" s="7" t="s">
        <v>163</v>
      </c>
      <c r="C40" s="7" t="s">
        <v>246</v>
      </c>
      <c r="D40" s="7" t="s">
        <v>111</v>
      </c>
      <c r="F40" s="34">
        <v>1718</v>
      </c>
      <c r="G40" s="7" t="s">
        <v>65</v>
      </c>
      <c r="H40" s="7" t="s">
        <v>96</v>
      </c>
      <c r="I40" s="7">
        <v>1</v>
      </c>
      <c r="J40" s="7">
        <v>88984</v>
      </c>
      <c r="L40" s="19">
        <v>1.9007801243721762</v>
      </c>
      <c r="N40" s="7">
        <f t="shared" si="0"/>
        <v>29.652169940205951</v>
      </c>
      <c r="O40" s="19">
        <f t="shared" si="1"/>
        <v>0.66646071069419111</v>
      </c>
    </row>
    <row r="41" spans="1:15" x14ac:dyDescent="0.3">
      <c r="A41" s="7" t="s">
        <v>123</v>
      </c>
      <c r="B41" s="7" t="s">
        <v>164</v>
      </c>
      <c r="C41" s="7" t="s">
        <v>246</v>
      </c>
      <c r="D41" s="7" t="s">
        <v>111</v>
      </c>
      <c r="F41" s="34">
        <v>1719</v>
      </c>
      <c r="G41" s="7" t="s">
        <v>65</v>
      </c>
      <c r="H41" s="7" t="s">
        <v>96</v>
      </c>
      <c r="I41" s="7">
        <v>1</v>
      </c>
      <c r="J41" s="7">
        <v>88984</v>
      </c>
      <c r="L41" s="19">
        <v>2.2288514181935422</v>
      </c>
      <c r="N41" s="7">
        <f t="shared" si="0"/>
        <v>34.770082123819257</v>
      </c>
      <c r="O41" s="19">
        <f t="shared" si="1"/>
        <v>0.78149065278745078</v>
      </c>
    </row>
    <row r="42" spans="1:15" x14ac:dyDescent="0.3">
      <c r="A42" s="7" t="s">
        <v>123</v>
      </c>
      <c r="B42" s="7" t="s">
        <v>165</v>
      </c>
      <c r="C42" s="7" t="s">
        <v>246</v>
      </c>
      <c r="D42" s="7" t="s">
        <v>111</v>
      </c>
      <c r="F42" s="34">
        <v>1720</v>
      </c>
      <c r="G42" s="7" t="s">
        <v>65</v>
      </c>
      <c r="H42" s="7" t="s">
        <v>96</v>
      </c>
      <c r="I42" s="7">
        <v>1</v>
      </c>
      <c r="J42" s="7">
        <v>88984</v>
      </c>
      <c r="L42" s="19">
        <v>2.6515023229336077</v>
      </c>
      <c r="N42" s="7">
        <f t="shared" si="0"/>
        <v>41.363436237764283</v>
      </c>
      <c r="O42" s="19">
        <f t="shared" si="1"/>
        <v>0.92968255501582941</v>
      </c>
    </row>
    <row r="43" spans="1:15" x14ac:dyDescent="0.3">
      <c r="A43" s="7" t="s">
        <v>123</v>
      </c>
      <c r="B43" s="7" t="s">
        <v>166</v>
      </c>
      <c r="C43" s="7" t="s">
        <v>246</v>
      </c>
      <c r="D43" s="7" t="s">
        <v>111</v>
      </c>
      <c r="F43" s="34">
        <v>1721</v>
      </c>
      <c r="G43" s="7" t="s">
        <v>65</v>
      </c>
      <c r="H43" s="7" t="s">
        <v>96</v>
      </c>
      <c r="I43" s="7">
        <v>1</v>
      </c>
      <c r="J43" s="7">
        <v>88984</v>
      </c>
      <c r="L43" s="19">
        <v>2.2782404069550766</v>
      </c>
      <c r="N43" s="7">
        <f t="shared" si="0"/>
        <v>35.540550348499195</v>
      </c>
      <c r="O43" s="19">
        <f t="shared" si="1"/>
        <v>0.79880765864648018</v>
      </c>
    </row>
    <row r="44" spans="1:15" x14ac:dyDescent="0.3">
      <c r="A44" s="7" t="s">
        <v>123</v>
      </c>
      <c r="B44" s="7" t="s">
        <v>167</v>
      </c>
      <c r="C44" s="7" t="s">
        <v>246</v>
      </c>
      <c r="D44" s="7" t="s">
        <v>111</v>
      </c>
      <c r="F44" s="34">
        <v>1722</v>
      </c>
      <c r="G44" s="7" t="s">
        <v>65</v>
      </c>
      <c r="H44" s="7" t="s">
        <v>96</v>
      </c>
      <c r="I44" s="7">
        <v>1</v>
      </c>
      <c r="J44" s="7">
        <v>88984</v>
      </c>
      <c r="L44" s="19">
        <v>1.8324527933901336</v>
      </c>
      <c r="N44" s="7">
        <f t="shared" si="0"/>
        <v>28.586263576886083</v>
      </c>
      <c r="O44" s="19">
        <f t="shared" si="1"/>
        <v>0.64250345178652524</v>
      </c>
    </row>
    <row r="45" spans="1:15" x14ac:dyDescent="0.3">
      <c r="A45" s="7" t="s">
        <v>123</v>
      </c>
      <c r="B45" s="7" t="s">
        <v>168</v>
      </c>
      <c r="C45" s="7" t="s">
        <v>246</v>
      </c>
      <c r="D45" s="7" t="s">
        <v>111</v>
      </c>
      <c r="F45" s="34">
        <v>1723</v>
      </c>
      <c r="G45" s="7" t="s">
        <v>65</v>
      </c>
      <c r="H45" s="7" t="s">
        <v>96</v>
      </c>
      <c r="I45" s="7">
        <v>1</v>
      </c>
      <c r="J45" s="7">
        <v>88984</v>
      </c>
      <c r="L45" s="19">
        <v>1.9043607608883439</v>
      </c>
      <c r="N45" s="7">
        <f t="shared" si="0"/>
        <v>29.708027869858167</v>
      </c>
      <c r="O45" s="19">
        <f t="shared" si="1"/>
        <v>0.66771617076908585</v>
      </c>
    </row>
    <row r="46" spans="1:15" x14ac:dyDescent="0.3">
      <c r="A46" s="7" t="s">
        <v>123</v>
      </c>
      <c r="B46" s="7" t="s">
        <v>169</v>
      </c>
      <c r="C46" s="7" t="s">
        <v>246</v>
      </c>
      <c r="D46" s="7" t="s">
        <v>111</v>
      </c>
      <c r="F46" s="34">
        <v>1724</v>
      </c>
      <c r="G46" s="7" t="s">
        <v>65</v>
      </c>
      <c r="H46" s="7" t="s">
        <v>96</v>
      </c>
      <c r="I46" s="7">
        <v>1</v>
      </c>
      <c r="J46" s="7">
        <v>88984</v>
      </c>
      <c r="L46" s="19">
        <v>2.344191095269744</v>
      </c>
      <c r="N46" s="7">
        <f t="shared" si="0"/>
        <v>36.569381086208004</v>
      </c>
      <c r="O46" s="19">
        <f t="shared" si="1"/>
        <v>0.82193160761952722</v>
      </c>
    </row>
    <row r="47" spans="1:15" x14ac:dyDescent="0.3">
      <c r="A47" s="7" t="s">
        <v>123</v>
      </c>
      <c r="B47" s="7" t="s">
        <v>170</v>
      </c>
      <c r="C47" s="7" t="s">
        <v>246</v>
      </c>
      <c r="D47" s="7" t="s">
        <v>111</v>
      </c>
      <c r="F47" s="34">
        <v>1725</v>
      </c>
      <c r="G47" s="7" t="s">
        <v>65</v>
      </c>
      <c r="H47" s="7" t="s">
        <v>96</v>
      </c>
      <c r="I47" s="7">
        <v>1</v>
      </c>
      <c r="J47" s="7">
        <v>88984</v>
      </c>
      <c r="L47" s="19">
        <v>2.2809371601715251</v>
      </c>
      <c r="N47" s="7">
        <f t="shared" si="0"/>
        <v>35.582619698675792</v>
      </c>
      <c r="O47" s="19">
        <f t="shared" si="1"/>
        <v>0.79975320728840671</v>
      </c>
    </row>
    <row r="48" spans="1:15" x14ac:dyDescent="0.3">
      <c r="A48" s="7" t="s">
        <v>123</v>
      </c>
      <c r="B48" s="7" t="s">
        <v>171</v>
      </c>
      <c r="C48" s="7" t="s">
        <v>246</v>
      </c>
      <c r="D48" s="7" t="s">
        <v>111</v>
      </c>
      <c r="F48" s="34">
        <v>1726</v>
      </c>
      <c r="G48" s="7" t="s">
        <v>65</v>
      </c>
      <c r="H48" s="7" t="s">
        <v>96</v>
      </c>
      <c r="I48" s="7">
        <v>1</v>
      </c>
      <c r="J48" s="7">
        <v>88984</v>
      </c>
      <c r="L48" s="19">
        <v>2.290292167931395</v>
      </c>
      <c r="N48" s="7">
        <f t="shared" si="0"/>
        <v>35.728557819729765</v>
      </c>
      <c r="O48" s="19">
        <f t="shared" si="1"/>
        <v>0.80303330530724093</v>
      </c>
    </row>
    <row r="49" spans="1:22" x14ac:dyDescent="0.3">
      <c r="A49" s="7" t="s">
        <v>123</v>
      </c>
      <c r="B49" s="7" t="s">
        <v>172</v>
      </c>
      <c r="C49" s="7" t="s">
        <v>246</v>
      </c>
      <c r="D49" s="7" t="s">
        <v>111</v>
      </c>
      <c r="F49" s="34">
        <v>1727</v>
      </c>
      <c r="G49" s="7" t="s">
        <v>65</v>
      </c>
      <c r="H49" s="7" t="s">
        <v>96</v>
      </c>
      <c r="I49" s="7">
        <v>1</v>
      </c>
      <c r="J49" s="7">
        <v>88984</v>
      </c>
      <c r="L49" s="19">
        <v>2.477934607608832</v>
      </c>
      <c r="N49" s="7">
        <f t="shared" si="0"/>
        <v>38.655779878697778</v>
      </c>
      <c r="O49" s="19">
        <f t="shared" si="1"/>
        <v>0.86882540408832543</v>
      </c>
    </row>
    <row r="50" spans="1:22" x14ac:dyDescent="0.3">
      <c r="A50" s="7" t="s">
        <v>123</v>
      </c>
      <c r="B50" s="7" t="s">
        <v>173</v>
      </c>
      <c r="C50" s="7" t="s">
        <v>246</v>
      </c>
      <c r="D50" s="7" t="s">
        <v>111</v>
      </c>
      <c r="F50" s="34">
        <v>1728</v>
      </c>
      <c r="G50" s="7" t="s">
        <v>65</v>
      </c>
      <c r="H50" s="7" t="s">
        <v>96</v>
      </c>
      <c r="I50" s="7">
        <v>1</v>
      </c>
      <c r="J50" s="7">
        <v>88984</v>
      </c>
      <c r="L50" s="19">
        <v>3.2170133358457065</v>
      </c>
      <c r="N50" s="7">
        <f t="shared" si="0"/>
        <v>50.185408039193021</v>
      </c>
      <c r="O50" s="19">
        <f t="shared" si="1"/>
        <v>1.1279647585901516</v>
      </c>
    </row>
    <row r="51" spans="1:22" x14ac:dyDescent="0.3">
      <c r="A51" s="7" t="s">
        <v>123</v>
      </c>
      <c r="B51" s="7" t="s">
        <v>174</v>
      </c>
      <c r="C51" s="7" t="s">
        <v>246</v>
      </c>
      <c r="D51" s="7" t="s">
        <v>111</v>
      </c>
      <c r="F51" s="34">
        <v>1729</v>
      </c>
      <c r="G51" s="7" t="s">
        <v>65</v>
      </c>
      <c r="H51" s="7" t="s">
        <v>96</v>
      </c>
      <c r="I51" s="7">
        <v>1</v>
      </c>
      <c r="J51" s="7">
        <v>88984</v>
      </c>
      <c r="L51" s="19">
        <v>2.8839860825843813</v>
      </c>
      <c r="N51" s="7">
        <f t="shared" si="0"/>
        <v>44.990182888316347</v>
      </c>
      <c r="O51" s="19">
        <f t="shared" si="1"/>
        <v>1.0111971340536805</v>
      </c>
    </row>
    <row r="52" spans="1:22" x14ac:dyDescent="0.3">
      <c r="A52" s="7" t="s">
        <v>123</v>
      </c>
      <c r="B52" s="7" t="s">
        <v>175</v>
      </c>
      <c r="C52" s="7" t="s">
        <v>246</v>
      </c>
      <c r="D52" s="7" t="s">
        <v>111</v>
      </c>
      <c r="F52" s="34">
        <v>1730</v>
      </c>
      <c r="G52" s="7" t="s">
        <v>65</v>
      </c>
      <c r="H52" s="7" t="s">
        <v>96</v>
      </c>
      <c r="I52" s="7">
        <v>1</v>
      </c>
      <c r="J52" s="7">
        <v>88984</v>
      </c>
      <c r="L52" s="19">
        <v>2.1084569859275977</v>
      </c>
      <c r="N52" s="7">
        <f t="shared" si="0"/>
        <v>32.891928980470524</v>
      </c>
      <c r="O52" s="19">
        <f t="shared" si="1"/>
        <v>0.73927737526904891</v>
      </c>
    </row>
    <row r="53" spans="1:22" x14ac:dyDescent="0.3">
      <c r="A53" s="7" t="s">
        <v>123</v>
      </c>
      <c r="B53" s="7" t="s">
        <v>176</v>
      </c>
      <c r="C53" s="7" t="s">
        <v>246</v>
      </c>
      <c r="D53" s="7" t="s">
        <v>111</v>
      </c>
      <c r="F53" s="34">
        <v>1731</v>
      </c>
      <c r="G53" s="7" t="s">
        <v>65</v>
      </c>
      <c r="H53" s="7" t="s">
        <v>96</v>
      </c>
      <c r="I53" s="7">
        <v>1</v>
      </c>
      <c r="J53" s="7">
        <v>88984</v>
      </c>
      <c r="L53" s="19">
        <v>2.1335524208063421</v>
      </c>
      <c r="N53" s="7">
        <f t="shared" si="0"/>
        <v>33.283417764578935</v>
      </c>
      <c r="O53" s="19">
        <f t="shared" si="1"/>
        <v>0.74807645789308042</v>
      </c>
    </row>
    <row r="54" spans="1:22" x14ac:dyDescent="0.3">
      <c r="A54" s="7" t="s">
        <v>123</v>
      </c>
      <c r="B54" s="7" t="s">
        <v>177</v>
      </c>
      <c r="C54" s="7" t="s">
        <v>246</v>
      </c>
      <c r="D54" s="7" t="s">
        <v>111</v>
      </c>
      <c r="F54" s="34">
        <v>1732</v>
      </c>
      <c r="G54" s="7" t="s">
        <v>65</v>
      </c>
      <c r="H54" s="7" t="s">
        <v>96</v>
      </c>
      <c r="I54" s="7">
        <v>1</v>
      </c>
      <c r="J54" s="7">
        <v>88984</v>
      </c>
      <c r="L54" s="19">
        <v>2.0127951816715388</v>
      </c>
      <c r="N54" s="7">
        <f t="shared" si="0"/>
        <v>31.399604834076008</v>
      </c>
      <c r="O54" s="19">
        <f t="shared" si="1"/>
        <v>0.70573597127744336</v>
      </c>
    </row>
    <row r="55" spans="1:22" x14ac:dyDescent="0.3">
      <c r="A55" s="7" t="s">
        <v>123</v>
      </c>
      <c r="B55" s="7" t="s">
        <v>178</v>
      </c>
      <c r="C55" s="7" t="s">
        <v>246</v>
      </c>
      <c r="D55" s="7" t="s">
        <v>111</v>
      </c>
      <c r="F55" s="34">
        <v>1733</v>
      </c>
      <c r="G55" s="7" t="s">
        <v>65</v>
      </c>
      <c r="H55" s="7" t="s">
        <v>96</v>
      </c>
      <c r="I55" s="7">
        <v>1</v>
      </c>
      <c r="J55" s="7">
        <v>88984</v>
      </c>
      <c r="L55" s="19">
        <v>1.9000427647409386</v>
      </c>
      <c r="N55" s="7">
        <f t="shared" si="0"/>
        <v>29.640667129958643</v>
      </c>
      <c r="O55" s="19">
        <f t="shared" si="1"/>
        <v>0.66620217409778482</v>
      </c>
    </row>
    <row r="56" spans="1:22" x14ac:dyDescent="0.3">
      <c r="A56" s="7" t="s">
        <v>123</v>
      </c>
      <c r="B56" s="7" t="s">
        <v>179</v>
      </c>
      <c r="C56" s="7" t="s">
        <v>246</v>
      </c>
      <c r="D56" s="7" t="s">
        <v>111</v>
      </c>
      <c r="F56" s="34">
        <v>1734</v>
      </c>
      <c r="G56" s="7" t="s">
        <v>65</v>
      </c>
      <c r="H56" s="7" t="s">
        <v>96</v>
      </c>
      <c r="I56" s="7">
        <v>1</v>
      </c>
      <c r="J56" s="7">
        <v>88984</v>
      </c>
      <c r="L56" s="19">
        <v>1.8841059167910899</v>
      </c>
      <c r="N56" s="7">
        <f t="shared" si="0"/>
        <v>29.392052301941</v>
      </c>
      <c r="O56" s="19">
        <f t="shared" si="1"/>
        <v>0.66061431947183769</v>
      </c>
    </row>
    <row r="57" spans="1:22" x14ac:dyDescent="0.3">
      <c r="A57" s="7" t="s">
        <v>123</v>
      </c>
      <c r="B57" s="7" t="s">
        <v>180</v>
      </c>
      <c r="C57" s="7" t="s">
        <v>246</v>
      </c>
      <c r="D57" s="7" t="s">
        <v>111</v>
      </c>
      <c r="F57" s="34">
        <v>1735</v>
      </c>
      <c r="G57" s="7" t="s">
        <v>65</v>
      </c>
      <c r="H57" s="7" t="s">
        <v>96</v>
      </c>
      <c r="I57" s="7">
        <v>1</v>
      </c>
      <c r="J57" s="7">
        <v>88984</v>
      </c>
      <c r="L57" s="19">
        <v>1.9203037826943086</v>
      </c>
      <c r="N57" s="7">
        <f t="shared" si="0"/>
        <v>29.956739010031217</v>
      </c>
      <c r="O57" s="19">
        <f t="shared" si="1"/>
        <v>0.67330619010229298</v>
      </c>
    </row>
    <row r="58" spans="1:22" x14ac:dyDescent="0.3">
      <c r="A58" s="7" t="s">
        <v>123</v>
      </c>
      <c r="B58" s="7" t="s">
        <v>181</v>
      </c>
      <c r="C58" s="7" t="s">
        <v>246</v>
      </c>
      <c r="D58" s="7" t="s">
        <v>111</v>
      </c>
      <c r="F58" s="34">
        <v>1736</v>
      </c>
      <c r="G58" s="7" t="s">
        <v>65</v>
      </c>
      <c r="H58" s="7" t="s">
        <v>96</v>
      </c>
      <c r="I58" s="7">
        <v>1</v>
      </c>
      <c r="J58" s="7">
        <v>88984</v>
      </c>
      <c r="L58" s="19">
        <v>2.0515126388737355</v>
      </c>
      <c r="N58" s="7">
        <f t="shared" si="0"/>
        <v>32.003597166430275</v>
      </c>
      <c r="O58" s="19">
        <f t="shared" si="1"/>
        <v>0.71931127318237609</v>
      </c>
    </row>
    <row r="59" spans="1:22" x14ac:dyDescent="0.3">
      <c r="A59" s="7" t="s">
        <v>123</v>
      </c>
      <c r="B59" s="7" t="s">
        <v>182</v>
      </c>
      <c r="C59" s="7" t="s">
        <v>246</v>
      </c>
      <c r="D59" s="7" t="s">
        <v>111</v>
      </c>
      <c r="F59" s="34">
        <v>1737</v>
      </c>
      <c r="G59" s="7" t="s">
        <v>65</v>
      </c>
      <c r="H59" s="7" t="s">
        <v>96</v>
      </c>
      <c r="I59" s="7">
        <v>1</v>
      </c>
      <c r="J59" s="7">
        <v>88984</v>
      </c>
      <c r="L59" s="19">
        <v>2.217389035696721</v>
      </c>
      <c r="N59" s="7">
        <f t="shared" si="0"/>
        <v>34.591268956868845</v>
      </c>
      <c r="O59" s="19">
        <f t="shared" si="1"/>
        <v>0.77747165685671227</v>
      </c>
    </row>
    <row r="60" spans="1:22" x14ac:dyDescent="0.3">
      <c r="A60" s="7" t="s">
        <v>123</v>
      </c>
      <c r="B60" s="7" t="s">
        <v>183</v>
      </c>
      <c r="C60" s="7" t="s">
        <v>246</v>
      </c>
      <c r="D60" s="7" t="s">
        <v>111</v>
      </c>
      <c r="F60" s="34">
        <v>1738</v>
      </c>
      <c r="G60" s="7" t="s">
        <v>65</v>
      </c>
      <c r="H60" s="7" t="s">
        <v>96</v>
      </c>
      <c r="I60" s="7">
        <v>1</v>
      </c>
      <c r="J60" s="7">
        <v>88984</v>
      </c>
      <c r="L60" s="19">
        <v>2.113722040444415</v>
      </c>
      <c r="N60" s="7">
        <f t="shared" si="0"/>
        <v>32.974063830932877</v>
      </c>
      <c r="O60" s="19">
        <f t="shared" si="1"/>
        <v>0.74112343412147974</v>
      </c>
      <c r="V60" s="7">
        <v>1.2072378723032555</v>
      </c>
    </row>
    <row r="61" spans="1:22" x14ac:dyDescent="0.3">
      <c r="A61" s="7" t="s">
        <v>123</v>
      </c>
      <c r="B61" s="7" t="s">
        <v>184</v>
      </c>
      <c r="C61" s="7" t="s">
        <v>246</v>
      </c>
      <c r="D61" s="7" t="s">
        <v>111</v>
      </c>
      <c r="F61" s="34">
        <v>1739</v>
      </c>
      <c r="G61" s="7" t="s">
        <v>65</v>
      </c>
      <c r="H61" s="7" t="s">
        <v>96</v>
      </c>
      <c r="I61" s="7">
        <v>1</v>
      </c>
      <c r="J61" s="7">
        <v>88984</v>
      </c>
      <c r="L61" s="19">
        <v>2.0106929093352988</v>
      </c>
      <c r="N61" s="7">
        <f t="shared" si="0"/>
        <v>31.36680938563066</v>
      </c>
      <c r="O61" s="19">
        <f t="shared" si="1"/>
        <v>0.70499886239392839</v>
      </c>
      <c r="V61" s="7">
        <v>1.3163740170386382</v>
      </c>
    </row>
    <row r="62" spans="1:22" x14ac:dyDescent="0.3">
      <c r="A62" s="7" t="s">
        <v>123</v>
      </c>
      <c r="B62" s="7" t="s">
        <v>185</v>
      </c>
      <c r="C62" s="7" t="s">
        <v>246</v>
      </c>
      <c r="D62" s="7" t="s">
        <v>111</v>
      </c>
      <c r="F62" s="34">
        <v>1740</v>
      </c>
      <c r="G62" s="7" t="s">
        <v>65</v>
      </c>
      <c r="H62" s="7" t="s">
        <v>96</v>
      </c>
      <c r="I62" s="7">
        <v>1</v>
      </c>
      <c r="J62" s="7">
        <v>88984</v>
      </c>
      <c r="L62" s="19">
        <v>2.4412138464995108</v>
      </c>
      <c r="N62" s="7">
        <f t="shared" si="0"/>
        <v>38.082936005392369</v>
      </c>
      <c r="O62" s="19">
        <f t="shared" si="1"/>
        <v>0.85595019341437495</v>
      </c>
      <c r="V62" s="7">
        <v>1.8723362824812433</v>
      </c>
    </row>
    <row r="63" spans="1:22" x14ac:dyDescent="0.3">
      <c r="A63" s="7" t="s">
        <v>123</v>
      </c>
      <c r="B63" s="7" t="s">
        <v>186</v>
      </c>
      <c r="C63" s="7" t="s">
        <v>246</v>
      </c>
      <c r="D63" s="7" t="s">
        <v>111</v>
      </c>
      <c r="F63" s="34">
        <v>1741</v>
      </c>
      <c r="G63" s="7" t="s">
        <v>65</v>
      </c>
      <c r="H63" s="7" t="s">
        <v>96</v>
      </c>
      <c r="I63" s="7">
        <v>1</v>
      </c>
      <c r="J63" s="7">
        <v>88984</v>
      </c>
      <c r="L63" s="19">
        <v>2.352205488259854</v>
      </c>
      <c r="N63" s="7">
        <f t="shared" si="0"/>
        <v>36.694405616853729</v>
      </c>
      <c r="O63" s="19">
        <f t="shared" si="1"/>
        <v>0.82474165281070144</v>
      </c>
      <c r="V63" s="7">
        <v>1.7928185672211339</v>
      </c>
    </row>
    <row r="64" spans="1:22" x14ac:dyDescent="0.3">
      <c r="A64" s="7" t="s">
        <v>123</v>
      </c>
      <c r="B64" s="7" t="s">
        <v>187</v>
      </c>
      <c r="C64" s="7" t="s">
        <v>246</v>
      </c>
      <c r="D64" s="7" t="s">
        <v>111</v>
      </c>
      <c r="F64" s="34">
        <v>1742</v>
      </c>
      <c r="G64" s="7" t="s">
        <v>65</v>
      </c>
      <c r="H64" s="7" t="s">
        <v>96</v>
      </c>
      <c r="I64" s="7">
        <v>1</v>
      </c>
      <c r="J64" s="7">
        <v>88984</v>
      </c>
      <c r="L64" s="19">
        <v>2.3774759356375754</v>
      </c>
      <c r="N64" s="7">
        <f t="shared" si="0"/>
        <v>37.088624595946179</v>
      </c>
      <c r="O64" s="19">
        <f t="shared" si="1"/>
        <v>0.83360209916268491</v>
      </c>
      <c r="V64" s="7">
        <v>1.0607190211422322</v>
      </c>
    </row>
    <row r="65" spans="1:22" x14ac:dyDescent="0.3">
      <c r="A65" s="7" t="s">
        <v>123</v>
      </c>
      <c r="B65" s="7" t="s">
        <v>188</v>
      </c>
      <c r="C65" s="7" t="s">
        <v>246</v>
      </c>
      <c r="D65" s="7" t="s">
        <v>111</v>
      </c>
      <c r="F65" s="34">
        <v>1743</v>
      </c>
      <c r="G65" s="7" t="s">
        <v>65</v>
      </c>
      <c r="H65" s="7" t="s">
        <v>96</v>
      </c>
      <c r="I65" s="7">
        <v>1</v>
      </c>
      <c r="J65" s="7">
        <v>88984</v>
      </c>
      <c r="L65" s="19">
        <v>1.9679972350552761</v>
      </c>
      <c r="N65" s="7">
        <f t="shared" si="0"/>
        <v>30.70075686686231</v>
      </c>
      <c r="O65" s="19">
        <f t="shared" si="1"/>
        <v>0.69002869879668949</v>
      </c>
      <c r="V65" s="7">
        <v>0.90136770226788399</v>
      </c>
    </row>
    <row r="66" spans="1:22" x14ac:dyDescent="0.3">
      <c r="A66" s="7" t="s">
        <v>123</v>
      </c>
      <c r="B66" s="7" t="s">
        <v>189</v>
      </c>
      <c r="C66" s="7" t="s">
        <v>246</v>
      </c>
      <c r="D66" s="7" t="s">
        <v>111</v>
      </c>
      <c r="F66" s="34">
        <v>1744</v>
      </c>
      <c r="G66" s="7" t="s">
        <v>65</v>
      </c>
      <c r="H66" s="7" t="s">
        <v>96</v>
      </c>
      <c r="I66" s="7">
        <v>1</v>
      </c>
      <c r="J66" s="7">
        <v>88984</v>
      </c>
      <c r="L66" s="19">
        <v>1.8071524848291867</v>
      </c>
      <c r="N66" s="7">
        <f t="shared" si="0"/>
        <v>28.191578763335311</v>
      </c>
      <c r="O66" s="19">
        <f t="shared" si="1"/>
        <v>0.63363253536220687</v>
      </c>
      <c r="V66" s="7">
        <v>0.84573855819740207</v>
      </c>
    </row>
    <row r="67" spans="1:22" x14ac:dyDescent="0.3">
      <c r="A67" s="7" t="s">
        <v>123</v>
      </c>
      <c r="B67" s="7" t="s">
        <v>190</v>
      </c>
      <c r="C67" s="7" t="s">
        <v>246</v>
      </c>
      <c r="D67" s="7" t="s">
        <v>111</v>
      </c>
      <c r="F67" s="34">
        <v>1745</v>
      </c>
      <c r="G67" s="7" t="s">
        <v>65</v>
      </c>
      <c r="H67" s="7" t="s">
        <v>96</v>
      </c>
      <c r="I67" s="7">
        <v>1</v>
      </c>
      <c r="J67" s="7">
        <v>88984</v>
      </c>
      <c r="L67" s="19">
        <v>1.5964435814928002</v>
      </c>
      <c r="N67" s="7">
        <f t="shared" ref="N67:N130" si="2">(L67*12)*1.3</f>
        <v>24.904519871287683</v>
      </c>
      <c r="O67" s="19">
        <f t="shared" ref="O67:O130" si="3">(N67/J67)*2000</f>
        <v>0.55975276164900845</v>
      </c>
      <c r="V67" s="7">
        <v>1.0206880921471002</v>
      </c>
    </row>
    <row r="68" spans="1:22" x14ac:dyDescent="0.3">
      <c r="A68" s="7" t="s">
        <v>123</v>
      </c>
      <c r="B68" s="7" t="s">
        <v>191</v>
      </c>
      <c r="C68" s="7" t="s">
        <v>246</v>
      </c>
      <c r="D68" s="7" t="s">
        <v>111</v>
      </c>
      <c r="F68" s="34">
        <v>1746</v>
      </c>
      <c r="G68" s="7" t="s">
        <v>65</v>
      </c>
      <c r="H68" s="7" t="s">
        <v>96</v>
      </c>
      <c r="I68" s="7">
        <v>1</v>
      </c>
      <c r="J68" s="7">
        <v>88984</v>
      </c>
      <c r="L68" s="19">
        <v>1.5915006778796397</v>
      </c>
      <c r="N68" s="7">
        <f t="shared" si="2"/>
        <v>24.827410574922382</v>
      </c>
      <c r="O68" s="19">
        <f t="shared" si="3"/>
        <v>0.55801965690286748</v>
      </c>
      <c r="V68" s="7">
        <v>1.5613799287940959</v>
      </c>
    </row>
    <row r="69" spans="1:22" x14ac:dyDescent="0.3">
      <c r="A69" s="7" t="s">
        <v>123</v>
      </c>
      <c r="B69" s="7" t="s">
        <v>192</v>
      </c>
      <c r="C69" s="7" t="s">
        <v>246</v>
      </c>
      <c r="D69" s="7" t="s">
        <v>111</v>
      </c>
      <c r="F69" s="34">
        <v>1747</v>
      </c>
      <c r="G69" s="7" t="s">
        <v>65</v>
      </c>
      <c r="H69" s="7" t="s">
        <v>96</v>
      </c>
      <c r="I69" s="7">
        <v>1</v>
      </c>
      <c r="J69" s="7">
        <v>88984</v>
      </c>
      <c r="L69" s="19">
        <v>1.5795411503294479</v>
      </c>
      <c r="N69" s="7">
        <f t="shared" si="2"/>
        <v>24.640841945139389</v>
      </c>
      <c r="O69" s="19">
        <f t="shared" si="3"/>
        <v>0.5538263495715946</v>
      </c>
      <c r="V69" s="7">
        <v>1.2835760864292829</v>
      </c>
    </row>
    <row r="70" spans="1:22" x14ac:dyDescent="0.3">
      <c r="A70" s="7" t="s">
        <v>123</v>
      </c>
      <c r="B70" s="7" t="s">
        <v>193</v>
      </c>
      <c r="C70" s="7" t="s">
        <v>246</v>
      </c>
      <c r="D70" s="7" t="s">
        <v>111</v>
      </c>
      <c r="F70" s="34">
        <v>1748</v>
      </c>
      <c r="G70" s="7" t="s">
        <v>65</v>
      </c>
      <c r="H70" s="7" t="s">
        <v>96</v>
      </c>
      <c r="I70" s="7">
        <v>1</v>
      </c>
      <c r="J70" s="7">
        <v>88984</v>
      </c>
      <c r="L70" s="19">
        <v>1.8567161073994856</v>
      </c>
      <c r="N70" s="7">
        <f t="shared" si="2"/>
        <v>28.964771275431978</v>
      </c>
      <c r="O70" s="19">
        <f t="shared" si="3"/>
        <v>0.65101077217099657</v>
      </c>
      <c r="V70" s="7">
        <v>1.3064898015288551</v>
      </c>
    </row>
    <row r="71" spans="1:22" x14ac:dyDescent="0.3">
      <c r="A71" s="7" t="s">
        <v>123</v>
      </c>
      <c r="B71" s="7" t="s">
        <v>194</v>
      </c>
      <c r="C71" s="7" t="s">
        <v>246</v>
      </c>
      <c r="D71" s="7" t="s">
        <v>111</v>
      </c>
      <c r="F71" s="34">
        <v>1749</v>
      </c>
      <c r="G71" s="7" t="s">
        <v>65</v>
      </c>
      <c r="H71" s="7" t="s">
        <v>96</v>
      </c>
      <c r="I71" s="7">
        <v>1</v>
      </c>
      <c r="J71" s="7">
        <v>88984</v>
      </c>
      <c r="L71" s="19">
        <v>2.0717245858545859</v>
      </c>
      <c r="N71" s="7">
        <f t="shared" si="2"/>
        <v>32.318903539331544</v>
      </c>
      <c r="O71" s="19">
        <f t="shared" si="3"/>
        <v>0.72639808368541625</v>
      </c>
      <c r="V71" s="7">
        <v>1.5192898169751257</v>
      </c>
    </row>
    <row r="72" spans="1:22" x14ac:dyDescent="0.3">
      <c r="A72" s="7" t="s">
        <v>123</v>
      </c>
      <c r="B72" s="7" t="s">
        <v>195</v>
      </c>
      <c r="C72" s="7" t="s">
        <v>246</v>
      </c>
      <c r="D72" s="7" t="s">
        <v>111</v>
      </c>
      <c r="F72" s="34">
        <v>1750</v>
      </c>
      <c r="G72" s="7" t="s">
        <v>65</v>
      </c>
      <c r="H72" s="7" t="s">
        <v>96</v>
      </c>
      <c r="I72" s="7">
        <v>1</v>
      </c>
      <c r="J72" s="7">
        <v>88984</v>
      </c>
      <c r="L72" s="19">
        <v>1.8621270203319893</v>
      </c>
      <c r="N72" s="7">
        <f t="shared" si="2"/>
        <v>29.049181517179033</v>
      </c>
      <c r="O72" s="19">
        <f t="shared" si="3"/>
        <v>0.65290797260583999</v>
      </c>
      <c r="V72" s="7">
        <v>1.6710898193101376</v>
      </c>
    </row>
    <row r="73" spans="1:22" x14ac:dyDescent="0.3">
      <c r="A73" s="7" t="s">
        <v>123</v>
      </c>
      <c r="B73" s="7" t="s">
        <v>196</v>
      </c>
      <c r="C73" s="7" t="s">
        <v>246</v>
      </c>
      <c r="D73" s="7" t="s">
        <v>111</v>
      </c>
      <c r="F73" s="34">
        <v>1751</v>
      </c>
      <c r="G73" s="7" t="s">
        <v>65</v>
      </c>
      <c r="H73" s="7" t="s">
        <v>96</v>
      </c>
      <c r="I73" s="7">
        <v>1</v>
      </c>
      <c r="J73" s="7">
        <v>88984</v>
      </c>
      <c r="L73" s="19">
        <v>1.9885115492651608</v>
      </c>
      <c r="N73" s="7">
        <f t="shared" si="2"/>
        <v>31.020780168536511</v>
      </c>
      <c r="O73" s="19">
        <f t="shared" si="3"/>
        <v>0.69722152675843996</v>
      </c>
      <c r="V73" s="7">
        <v>1.7036431713605917</v>
      </c>
    </row>
    <row r="74" spans="1:22" x14ac:dyDescent="0.3">
      <c r="A74" s="7" t="s">
        <v>123</v>
      </c>
      <c r="B74" s="7" t="s">
        <v>197</v>
      </c>
      <c r="C74" s="7" t="s">
        <v>246</v>
      </c>
      <c r="D74" s="7" t="s">
        <v>111</v>
      </c>
      <c r="F74" s="34">
        <v>1752</v>
      </c>
      <c r="G74" s="7" t="s">
        <v>65</v>
      </c>
      <c r="H74" s="7" t="s">
        <v>96</v>
      </c>
      <c r="I74" s="7">
        <v>1</v>
      </c>
      <c r="J74" s="7">
        <v>88984</v>
      </c>
      <c r="L74" s="19">
        <v>2.0545449618606195</v>
      </c>
      <c r="N74" s="7">
        <f t="shared" si="2"/>
        <v>32.050901405025662</v>
      </c>
      <c r="O74" s="19">
        <f t="shared" si="3"/>
        <v>0.72037448091849465</v>
      </c>
      <c r="V74" s="7">
        <v>1.6209769126609275</v>
      </c>
    </row>
    <row r="75" spans="1:22" x14ac:dyDescent="0.3">
      <c r="A75" s="7" t="s">
        <v>123</v>
      </c>
      <c r="B75" s="7" t="s">
        <v>198</v>
      </c>
      <c r="C75" s="7" t="s">
        <v>246</v>
      </c>
      <c r="D75" s="7" t="s">
        <v>111</v>
      </c>
      <c r="F75" s="34">
        <v>1753</v>
      </c>
      <c r="G75" s="7" t="s">
        <v>65</v>
      </c>
      <c r="H75" s="7" t="s">
        <v>96</v>
      </c>
      <c r="I75" s="7">
        <v>1</v>
      </c>
      <c r="J75" s="7">
        <v>88984</v>
      </c>
      <c r="L75" s="19">
        <v>2.1999406740889942</v>
      </c>
      <c r="N75" s="7">
        <f t="shared" si="2"/>
        <v>34.319074515788309</v>
      </c>
      <c r="O75" s="19">
        <f t="shared" si="3"/>
        <v>0.77135382800926711</v>
      </c>
      <c r="V75" s="7">
        <v>1.7340661041866132</v>
      </c>
    </row>
    <row r="76" spans="1:22" x14ac:dyDescent="0.3">
      <c r="A76" s="7" t="s">
        <v>123</v>
      </c>
      <c r="B76" s="7" t="s">
        <v>199</v>
      </c>
      <c r="C76" s="7" t="s">
        <v>246</v>
      </c>
      <c r="D76" s="7" t="s">
        <v>111</v>
      </c>
      <c r="F76" s="34">
        <v>1754</v>
      </c>
      <c r="G76" s="7" t="s">
        <v>65</v>
      </c>
      <c r="H76" s="7" t="s">
        <v>96</v>
      </c>
      <c r="I76" s="7">
        <v>1</v>
      </c>
      <c r="J76" s="7">
        <v>88984</v>
      </c>
      <c r="L76" s="19">
        <v>2.1306868524460647</v>
      </c>
      <c r="N76" s="7">
        <f t="shared" si="2"/>
        <v>33.238714898158612</v>
      </c>
      <c r="O76" s="19">
        <f t="shared" si="3"/>
        <v>0.74707171846980613</v>
      </c>
      <c r="V76" s="7">
        <v>1.3201772395884002</v>
      </c>
    </row>
    <row r="77" spans="1:22" x14ac:dyDescent="0.3">
      <c r="A77" s="7" t="s">
        <v>123</v>
      </c>
      <c r="B77" s="7" t="s">
        <v>200</v>
      </c>
      <c r="C77" s="7" t="s">
        <v>246</v>
      </c>
      <c r="D77" s="7" t="s">
        <v>111</v>
      </c>
      <c r="F77" s="34">
        <v>1755</v>
      </c>
      <c r="G77" s="7" t="s">
        <v>65</v>
      </c>
      <c r="H77" s="7" t="s">
        <v>96</v>
      </c>
      <c r="I77" s="7">
        <v>1</v>
      </c>
      <c r="J77" s="7">
        <v>88984</v>
      </c>
      <c r="L77" s="19">
        <v>1.8541259400709982</v>
      </c>
      <c r="N77" s="7">
        <f t="shared" si="2"/>
        <v>28.924364665107571</v>
      </c>
      <c r="O77" s="19">
        <f t="shared" si="3"/>
        <v>0.65010259518806912</v>
      </c>
      <c r="V77" s="7">
        <v>1.2330835704153331</v>
      </c>
    </row>
    <row r="78" spans="1:22" x14ac:dyDescent="0.3">
      <c r="A78" s="7" t="s">
        <v>123</v>
      </c>
      <c r="B78" s="7" t="s">
        <v>201</v>
      </c>
      <c r="C78" s="7" t="s">
        <v>246</v>
      </c>
      <c r="D78" s="7" t="s">
        <v>111</v>
      </c>
      <c r="F78" s="34">
        <v>1756</v>
      </c>
      <c r="G78" s="7" t="s">
        <v>65</v>
      </c>
      <c r="H78" s="7" t="s">
        <v>96</v>
      </c>
      <c r="I78" s="7">
        <v>1</v>
      </c>
      <c r="J78" s="7">
        <v>88984</v>
      </c>
      <c r="L78" s="19">
        <v>2.1353304104027302</v>
      </c>
      <c r="N78" s="7">
        <f t="shared" si="2"/>
        <v>33.31115440228259</v>
      </c>
      <c r="O78" s="19">
        <f t="shared" si="3"/>
        <v>0.74869986519559895</v>
      </c>
      <c r="V78" s="7">
        <v>1.6872449641713485</v>
      </c>
    </row>
    <row r="79" spans="1:22" x14ac:dyDescent="0.3">
      <c r="A79" s="7" t="s">
        <v>123</v>
      </c>
      <c r="B79" s="7" t="s">
        <v>202</v>
      </c>
      <c r="C79" s="7" t="s">
        <v>246</v>
      </c>
      <c r="D79" s="7" t="s">
        <v>111</v>
      </c>
      <c r="F79" s="34">
        <v>1757</v>
      </c>
      <c r="G79" s="7" t="s">
        <v>65</v>
      </c>
      <c r="H79" s="7" t="s">
        <v>96</v>
      </c>
      <c r="I79" s="7">
        <v>1</v>
      </c>
      <c r="J79" s="7">
        <v>88984</v>
      </c>
      <c r="L79" s="19">
        <v>3.0335919931234558</v>
      </c>
      <c r="N79" s="7">
        <f t="shared" si="2"/>
        <v>47.324035092725914</v>
      </c>
      <c r="O79" s="19">
        <f t="shared" si="3"/>
        <v>1.0636526812174303</v>
      </c>
      <c r="V79" s="7">
        <v>2.1788473534047141</v>
      </c>
    </row>
    <row r="80" spans="1:22" x14ac:dyDescent="0.3">
      <c r="A80" s="7" t="s">
        <v>123</v>
      </c>
      <c r="B80" s="7" t="s">
        <v>203</v>
      </c>
      <c r="C80" s="7" t="s">
        <v>246</v>
      </c>
      <c r="D80" s="7" t="s">
        <v>111</v>
      </c>
      <c r="F80" s="34">
        <v>1758</v>
      </c>
      <c r="G80" s="7" t="s">
        <v>65</v>
      </c>
      <c r="H80" s="7" t="s">
        <v>96</v>
      </c>
      <c r="I80" s="7">
        <v>1</v>
      </c>
      <c r="J80" s="7">
        <v>88984</v>
      </c>
      <c r="L80" s="19">
        <v>2.7122794143942968</v>
      </c>
      <c r="N80" s="7">
        <f t="shared" si="2"/>
        <v>42.311558864551031</v>
      </c>
      <c r="O80" s="19">
        <f t="shared" si="3"/>
        <v>0.95099251246406169</v>
      </c>
      <c r="V80" s="7">
        <v>1.6735916405755398</v>
      </c>
    </row>
    <row r="81" spans="1:22" x14ac:dyDescent="0.3">
      <c r="A81" s="7" t="s">
        <v>123</v>
      </c>
      <c r="B81" s="7" t="s">
        <v>204</v>
      </c>
      <c r="C81" s="7" t="s">
        <v>246</v>
      </c>
      <c r="D81" s="7" t="s">
        <v>111</v>
      </c>
      <c r="F81" s="34">
        <v>1759</v>
      </c>
      <c r="G81" s="7" t="s">
        <v>65</v>
      </c>
      <c r="H81" s="7" t="s">
        <v>96</v>
      </c>
      <c r="I81" s="7">
        <v>1</v>
      </c>
      <c r="J81" s="7">
        <v>88984</v>
      </c>
      <c r="L81" s="19">
        <v>1.9802089979922337</v>
      </c>
      <c r="N81" s="7">
        <f t="shared" si="2"/>
        <v>30.891260368678847</v>
      </c>
      <c r="O81" s="19">
        <f t="shared" si="3"/>
        <v>0.6943104461179278</v>
      </c>
      <c r="V81" s="7">
        <v>1.3065721129791348</v>
      </c>
    </row>
    <row r="82" spans="1:22" x14ac:dyDescent="0.3">
      <c r="A82" s="7" t="s">
        <v>123</v>
      </c>
      <c r="B82" s="7" t="s">
        <v>205</v>
      </c>
      <c r="C82" s="7" t="s">
        <v>246</v>
      </c>
      <c r="D82" s="7" t="s">
        <v>111</v>
      </c>
      <c r="F82" s="34">
        <v>1760</v>
      </c>
      <c r="G82" s="7" t="s">
        <v>65</v>
      </c>
      <c r="H82" s="7" t="s">
        <v>96</v>
      </c>
      <c r="I82" s="7">
        <v>1</v>
      </c>
      <c r="J82" s="7">
        <v>88984</v>
      </c>
      <c r="L82" s="19">
        <v>1.976770383775047</v>
      </c>
      <c r="N82" s="7">
        <f t="shared" si="2"/>
        <v>30.837617986890731</v>
      </c>
      <c r="O82" s="19">
        <f t="shared" si="3"/>
        <v>0.69310478258767272</v>
      </c>
      <c r="V82" s="7">
        <v>1.3348821355806062</v>
      </c>
    </row>
    <row r="83" spans="1:22" x14ac:dyDescent="0.3">
      <c r="A83" s="7" t="s">
        <v>123</v>
      </c>
      <c r="B83" s="7" t="s">
        <v>206</v>
      </c>
      <c r="C83" s="7" t="s">
        <v>246</v>
      </c>
      <c r="D83" s="7" t="s">
        <v>111</v>
      </c>
      <c r="F83" s="34">
        <v>1761</v>
      </c>
      <c r="G83" s="7" t="s">
        <v>65</v>
      </c>
      <c r="H83" s="7" t="s">
        <v>96</v>
      </c>
      <c r="I83" s="7">
        <v>1</v>
      </c>
      <c r="J83" s="7">
        <v>88984</v>
      </c>
      <c r="L83" s="19">
        <v>1.7587483542170868</v>
      </c>
      <c r="N83" s="7">
        <f t="shared" si="2"/>
        <v>27.436474325786556</v>
      </c>
      <c r="O83" s="19">
        <f t="shared" si="3"/>
        <v>0.61666084522580589</v>
      </c>
      <c r="V83" s="7">
        <v>1.2917139759391487</v>
      </c>
    </row>
    <row r="84" spans="1:22" x14ac:dyDescent="0.3">
      <c r="A84" s="7" t="s">
        <v>123</v>
      </c>
      <c r="B84" s="7" t="s">
        <v>207</v>
      </c>
      <c r="C84" s="7" t="s">
        <v>246</v>
      </c>
      <c r="D84" s="7" t="s">
        <v>111</v>
      </c>
      <c r="F84" s="34">
        <v>1762</v>
      </c>
      <c r="G84" s="7" t="s">
        <v>65</v>
      </c>
      <c r="H84" s="7" t="s">
        <v>96</v>
      </c>
      <c r="I84" s="7">
        <v>1</v>
      </c>
      <c r="J84" s="7">
        <v>88984</v>
      </c>
      <c r="L84" s="19">
        <v>2.1230811234102624</v>
      </c>
      <c r="N84" s="7">
        <f t="shared" si="2"/>
        <v>33.120065525200097</v>
      </c>
      <c r="O84" s="19">
        <f t="shared" si="3"/>
        <v>0.74440496100872289</v>
      </c>
      <c r="V84" s="7">
        <v>1.313125272319662</v>
      </c>
    </row>
    <row r="85" spans="1:22" x14ac:dyDescent="0.3">
      <c r="A85" s="7" t="s">
        <v>123</v>
      </c>
      <c r="B85" s="7" t="s">
        <v>208</v>
      </c>
      <c r="C85" s="7" t="s">
        <v>246</v>
      </c>
      <c r="D85" s="7" t="s">
        <v>111</v>
      </c>
      <c r="F85" s="34">
        <v>1763</v>
      </c>
      <c r="G85" s="7" t="s">
        <v>65</v>
      </c>
      <c r="H85" s="7" t="s">
        <v>96</v>
      </c>
      <c r="I85" s="7">
        <v>1</v>
      </c>
      <c r="J85" s="7">
        <v>88984</v>
      </c>
      <c r="L85" s="19">
        <v>2.8208080703655303</v>
      </c>
      <c r="N85" s="7">
        <f t="shared" si="2"/>
        <v>44.004605897702277</v>
      </c>
      <c r="O85" s="19">
        <f t="shared" si="3"/>
        <v>0.98904535416933992</v>
      </c>
      <c r="V85" s="7">
        <v>1.5854955368297039</v>
      </c>
    </row>
    <row r="86" spans="1:22" x14ac:dyDescent="0.3">
      <c r="A86" s="7" t="s">
        <v>123</v>
      </c>
      <c r="B86" s="7" t="s">
        <v>209</v>
      </c>
      <c r="C86" s="7" t="s">
        <v>246</v>
      </c>
      <c r="D86" s="7" t="s">
        <v>111</v>
      </c>
      <c r="F86" s="34">
        <v>1764</v>
      </c>
      <c r="G86" s="7" t="s">
        <v>65</v>
      </c>
      <c r="H86" s="7" t="s">
        <v>96</v>
      </c>
      <c r="I86" s="7">
        <v>1</v>
      </c>
      <c r="J86" s="7">
        <v>88984</v>
      </c>
      <c r="L86" s="19">
        <v>2.7062296515360074</v>
      </c>
      <c r="N86" s="7">
        <f t="shared" si="2"/>
        <v>42.217182563961714</v>
      </c>
      <c r="O86" s="19">
        <f t="shared" si="3"/>
        <v>0.94887131538168024</v>
      </c>
      <c r="V86" s="7">
        <v>1.7334835558492079</v>
      </c>
    </row>
    <row r="87" spans="1:22" x14ac:dyDescent="0.3">
      <c r="A87" s="7" t="s">
        <v>123</v>
      </c>
      <c r="B87" s="7" t="s">
        <v>210</v>
      </c>
      <c r="C87" s="7" t="s">
        <v>246</v>
      </c>
      <c r="D87" s="7" t="s">
        <v>111</v>
      </c>
      <c r="F87" s="34">
        <v>1765</v>
      </c>
      <c r="G87" s="7" t="s">
        <v>65</v>
      </c>
      <c r="H87" s="7" t="s">
        <v>96</v>
      </c>
      <c r="I87" s="7">
        <v>1</v>
      </c>
      <c r="J87" s="7">
        <v>88984</v>
      </c>
      <c r="L87" s="19">
        <v>2.6657818552666117</v>
      </c>
      <c r="N87" s="7">
        <f t="shared" si="2"/>
        <v>41.586196942159141</v>
      </c>
      <c r="O87" s="19">
        <f t="shared" si="3"/>
        <v>0.93468931363299335</v>
      </c>
      <c r="V87" s="7">
        <v>1.9182417283787425</v>
      </c>
    </row>
    <row r="88" spans="1:22" x14ac:dyDescent="0.3">
      <c r="A88" s="7" t="s">
        <v>123</v>
      </c>
      <c r="B88" s="7" t="s">
        <v>211</v>
      </c>
      <c r="C88" s="7" t="s">
        <v>246</v>
      </c>
      <c r="D88" s="7" t="s">
        <v>111</v>
      </c>
      <c r="F88" s="34">
        <v>1766</v>
      </c>
      <c r="G88" s="7" t="s">
        <v>65</v>
      </c>
      <c r="H88" s="7" t="s">
        <v>96</v>
      </c>
      <c r="I88" s="7">
        <v>1</v>
      </c>
      <c r="J88" s="7">
        <v>88984</v>
      </c>
      <c r="L88" s="19">
        <v>2.7630258279158593</v>
      </c>
      <c r="N88" s="7">
        <f t="shared" si="2"/>
        <v>43.103202915487408</v>
      </c>
      <c r="O88" s="19">
        <f t="shared" si="3"/>
        <v>0.96878546515075536</v>
      </c>
      <c r="V88" s="7">
        <v>1.8254399016709939</v>
      </c>
    </row>
    <row r="89" spans="1:22" x14ac:dyDescent="0.3">
      <c r="A89" s="7" t="s">
        <v>123</v>
      </c>
      <c r="B89" s="7" t="s">
        <v>212</v>
      </c>
      <c r="C89" s="7" t="s">
        <v>246</v>
      </c>
      <c r="D89" s="7" t="s">
        <v>111</v>
      </c>
      <c r="F89" s="34">
        <v>1767</v>
      </c>
      <c r="G89" s="7" t="s">
        <v>65</v>
      </c>
      <c r="H89" s="7" t="s">
        <v>96</v>
      </c>
      <c r="I89" s="7">
        <v>1</v>
      </c>
      <c r="J89" s="7">
        <v>88984</v>
      </c>
      <c r="L89" s="19">
        <v>3.093293539549526</v>
      </c>
      <c r="N89" s="7">
        <f t="shared" si="2"/>
        <v>48.255379216972607</v>
      </c>
      <c r="O89" s="19">
        <f t="shared" si="3"/>
        <v>1.0845855258692036</v>
      </c>
      <c r="V89" s="7">
        <v>2.2273510289734761</v>
      </c>
    </row>
    <row r="90" spans="1:22" x14ac:dyDescent="0.3">
      <c r="A90" s="7" t="s">
        <v>123</v>
      </c>
      <c r="B90" s="7" t="s">
        <v>213</v>
      </c>
      <c r="C90" s="7" t="s">
        <v>246</v>
      </c>
      <c r="D90" s="7" t="s">
        <v>111</v>
      </c>
      <c r="F90" s="34">
        <v>1768</v>
      </c>
      <c r="G90" s="7" t="s">
        <v>65</v>
      </c>
      <c r="H90" s="7" t="s">
        <v>96</v>
      </c>
      <c r="I90" s="7">
        <v>1</v>
      </c>
      <c r="J90" s="7">
        <v>88984</v>
      </c>
      <c r="L90" s="19">
        <v>2.6662030820757852</v>
      </c>
      <c r="N90" s="7">
        <f t="shared" si="2"/>
        <v>41.59276808038225</v>
      </c>
      <c r="O90" s="19">
        <f t="shared" si="3"/>
        <v>0.93483700621195376</v>
      </c>
      <c r="V90" s="7">
        <v>2.127124356099229</v>
      </c>
    </row>
    <row r="91" spans="1:22" x14ac:dyDescent="0.3">
      <c r="A91" s="7" t="s">
        <v>123</v>
      </c>
      <c r="B91" s="7" t="s">
        <v>214</v>
      </c>
      <c r="C91" s="7" t="s">
        <v>246</v>
      </c>
      <c r="D91" s="7" t="s">
        <v>111</v>
      </c>
      <c r="F91" s="34">
        <v>1769</v>
      </c>
      <c r="G91" s="7" t="s">
        <v>65</v>
      </c>
      <c r="H91" s="7" t="s">
        <v>96</v>
      </c>
      <c r="I91" s="7">
        <v>1</v>
      </c>
      <c r="J91" s="7">
        <v>88984</v>
      </c>
      <c r="L91" s="19">
        <v>2.1289042136889598</v>
      </c>
      <c r="N91" s="7">
        <f t="shared" si="2"/>
        <v>33.210905733547769</v>
      </c>
      <c r="O91" s="19">
        <f t="shared" si="3"/>
        <v>0.7464466810560948</v>
      </c>
      <c r="V91" s="7">
        <v>1.570504648692276</v>
      </c>
    </row>
    <row r="92" spans="1:22" x14ac:dyDescent="0.3">
      <c r="A92" s="7" t="s">
        <v>123</v>
      </c>
      <c r="B92" s="7" t="s">
        <v>215</v>
      </c>
      <c r="C92" s="7" t="s">
        <v>246</v>
      </c>
      <c r="D92" s="7" t="s">
        <v>111</v>
      </c>
      <c r="F92" s="34">
        <v>1770</v>
      </c>
      <c r="G92" s="7" t="s">
        <v>65</v>
      </c>
      <c r="H92" s="7" t="s">
        <v>96</v>
      </c>
      <c r="I92" s="7">
        <v>1</v>
      </c>
      <c r="J92" s="7">
        <v>88984</v>
      </c>
      <c r="L92" s="19">
        <v>2.2326905741303569</v>
      </c>
      <c r="N92" s="7">
        <f t="shared" si="2"/>
        <v>34.829972956433565</v>
      </c>
      <c r="O92" s="19">
        <f t="shared" si="3"/>
        <v>0.7828367561906312</v>
      </c>
      <c r="V92" s="7">
        <v>1.7422127487647407</v>
      </c>
    </row>
    <row r="93" spans="1:22" x14ac:dyDescent="0.3">
      <c r="A93" s="7" t="s">
        <v>123</v>
      </c>
      <c r="B93" s="7" t="s">
        <v>216</v>
      </c>
      <c r="C93" s="7" t="s">
        <v>246</v>
      </c>
      <c r="D93" s="7" t="s">
        <v>111</v>
      </c>
      <c r="F93" s="34">
        <v>1771</v>
      </c>
      <c r="G93" s="7" t="s">
        <v>65</v>
      </c>
      <c r="H93" s="7" t="s">
        <v>96</v>
      </c>
      <c r="I93" s="7">
        <v>1</v>
      </c>
      <c r="J93" s="7">
        <v>88984</v>
      </c>
      <c r="L93" s="19">
        <v>2.9541128732211619</v>
      </c>
      <c r="N93" s="7">
        <f t="shared" si="2"/>
        <v>46.084160822250126</v>
      </c>
      <c r="O93" s="19">
        <f t="shared" si="3"/>
        <v>1.0357853281994545</v>
      </c>
      <c r="V93" s="7">
        <v>1.984547641985132</v>
      </c>
    </row>
    <row r="94" spans="1:22" x14ac:dyDescent="0.3">
      <c r="A94" s="7" t="s">
        <v>123</v>
      </c>
      <c r="B94" s="7" t="s">
        <v>217</v>
      </c>
      <c r="C94" s="7" t="s">
        <v>246</v>
      </c>
      <c r="D94" s="7" t="s">
        <v>111</v>
      </c>
      <c r="F94" s="34">
        <v>1772</v>
      </c>
      <c r="G94" s="7" t="s">
        <v>65</v>
      </c>
      <c r="H94" s="7" t="s">
        <v>96</v>
      </c>
      <c r="I94" s="7">
        <v>1</v>
      </c>
      <c r="J94" s="7">
        <v>88984</v>
      </c>
      <c r="L94" s="19">
        <v>2.9923121823125123</v>
      </c>
      <c r="N94" s="7">
        <f t="shared" si="2"/>
        <v>46.680070044075194</v>
      </c>
      <c r="O94" s="19">
        <f t="shared" si="3"/>
        <v>1.0491789545103658</v>
      </c>
      <c r="V94" s="7">
        <v>2.180645644164215</v>
      </c>
    </row>
    <row r="95" spans="1:22" x14ac:dyDescent="0.3">
      <c r="A95" s="7" t="s">
        <v>123</v>
      </c>
      <c r="B95" s="7" t="s">
        <v>218</v>
      </c>
      <c r="C95" s="7" t="s">
        <v>246</v>
      </c>
      <c r="D95" s="7" t="s">
        <v>111</v>
      </c>
      <c r="F95" s="34">
        <v>1773</v>
      </c>
      <c r="G95" s="7" t="s">
        <v>65</v>
      </c>
      <c r="H95" s="7" t="s">
        <v>96</v>
      </c>
      <c r="I95" s="7">
        <v>1</v>
      </c>
      <c r="J95" s="7">
        <v>88984</v>
      </c>
      <c r="L95" s="19">
        <v>3.3633563654518639</v>
      </c>
      <c r="N95" s="7">
        <f t="shared" si="2"/>
        <v>52.468359301049077</v>
      </c>
      <c r="O95" s="19">
        <f t="shared" si="3"/>
        <v>1.1792762586768202</v>
      </c>
      <c r="V95" s="7">
        <v>2.0660260923038387</v>
      </c>
    </row>
    <row r="96" spans="1:22" x14ac:dyDescent="0.3">
      <c r="A96" s="7" t="s">
        <v>123</v>
      </c>
      <c r="B96" s="7" t="s">
        <v>219</v>
      </c>
      <c r="C96" s="7" t="s">
        <v>246</v>
      </c>
      <c r="D96" s="7" t="s">
        <v>111</v>
      </c>
      <c r="F96" s="34">
        <v>1774</v>
      </c>
      <c r="G96" s="7" t="s">
        <v>65</v>
      </c>
      <c r="H96" s="7" t="s">
        <v>96</v>
      </c>
      <c r="I96" s="7">
        <v>1</v>
      </c>
      <c r="J96" s="7">
        <v>88984</v>
      </c>
      <c r="L96" s="19">
        <v>3.4637519967916153</v>
      </c>
      <c r="N96" s="7">
        <f t="shared" si="2"/>
        <v>54.034531149949203</v>
      </c>
      <c r="O96" s="19">
        <f t="shared" si="3"/>
        <v>1.2144774599916659</v>
      </c>
      <c r="V96" s="7">
        <v>2.1825305361568583</v>
      </c>
    </row>
    <row r="97" spans="1:22" x14ac:dyDescent="0.3">
      <c r="A97" s="7" t="s">
        <v>123</v>
      </c>
      <c r="B97" s="7" t="s">
        <v>220</v>
      </c>
      <c r="C97" s="7" t="s">
        <v>246</v>
      </c>
      <c r="D97" s="7" t="s">
        <v>111</v>
      </c>
      <c r="F97" s="34">
        <v>1775</v>
      </c>
      <c r="G97" s="7" t="s">
        <v>65</v>
      </c>
      <c r="H97" s="7" t="s">
        <v>96</v>
      </c>
      <c r="I97" s="7">
        <v>1</v>
      </c>
      <c r="J97" s="7">
        <v>88984</v>
      </c>
      <c r="L97" s="19">
        <v>3.2248401840209486</v>
      </c>
      <c r="N97" s="7">
        <f t="shared" si="2"/>
        <v>50.307506870726804</v>
      </c>
      <c r="O97" s="19">
        <f t="shared" si="3"/>
        <v>1.1307090459122271</v>
      </c>
      <c r="V97" s="7">
        <v>2.0493670717688315</v>
      </c>
    </row>
    <row r="98" spans="1:22" x14ac:dyDescent="0.3">
      <c r="A98" s="7" t="s">
        <v>123</v>
      </c>
      <c r="B98" s="7" t="s">
        <v>221</v>
      </c>
      <c r="C98" s="7" t="s">
        <v>246</v>
      </c>
      <c r="D98" s="7" t="s">
        <v>111</v>
      </c>
      <c r="F98" s="34">
        <v>1776</v>
      </c>
      <c r="G98" s="7" t="s">
        <v>65</v>
      </c>
      <c r="H98" s="7" t="s">
        <v>96</v>
      </c>
      <c r="I98" s="7">
        <v>1</v>
      </c>
      <c r="J98" s="7">
        <v>88984</v>
      </c>
      <c r="L98" s="19">
        <v>2.632961856435299</v>
      </c>
      <c r="N98" s="7">
        <f t="shared" si="2"/>
        <v>41.074204960390666</v>
      </c>
      <c r="O98" s="19">
        <f t="shared" si="3"/>
        <v>0.92318180707521946</v>
      </c>
      <c r="V98" s="7">
        <v>1.71324288748515</v>
      </c>
    </row>
    <row r="99" spans="1:22" x14ac:dyDescent="0.3">
      <c r="A99" s="7" t="s">
        <v>123</v>
      </c>
      <c r="B99" s="7" t="s">
        <v>222</v>
      </c>
      <c r="C99" s="7" t="s">
        <v>246</v>
      </c>
      <c r="D99" s="7" t="s">
        <v>111</v>
      </c>
      <c r="F99" s="34">
        <v>1777</v>
      </c>
      <c r="G99" s="7" t="s">
        <v>65</v>
      </c>
      <c r="H99" s="7" t="s">
        <v>96</v>
      </c>
      <c r="I99" s="7">
        <v>1</v>
      </c>
      <c r="J99" s="7">
        <v>88984</v>
      </c>
      <c r="L99" s="19">
        <v>2.3892043287600022</v>
      </c>
      <c r="N99" s="7">
        <f t="shared" si="2"/>
        <v>37.271587528656035</v>
      </c>
      <c r="O99" s="19">
        <f t="shared" si="3"/>
        <v>0.83771436502418484</v>
      </c>
      <c r="V99" s="7">
        <v>1.9097436148774096</v>
      </c>
    </row>
    <row r="100" spans="1:22" x14ac:dyDescent="0.3">
      <c r="A100" s="7" t="s">
        <v>123</v>
      </c>
      <c r="B100" s="7" t="s">
        <v>223</v>
      </c>
      <c r="C100" s="7" t="s">
        <v>246</v>
      </c>
      <c r="D100" s="7" t="s">
        <v>111</v>
      </c>
      <c r="F100" s="34">
        <v>1778</v>
      </c>
      <c r="G100" s="7" t="s">
        <v>65</v>
      </c>
      <c r="H100" s="7" t="s">
        <v>96</v>
      </c>
      <c r="I100" s="7">
        <v>1</v>
      </c>
      <c r="J100" s="7">
        <v>88984</v>
      </c>
      <c r="L100" s="19">
        <v>2.6250170563444013</v>
      </c>
      <c r="N100" s="7">
        <f t="shared" si="2"/>
        <v>40.95026607897266</v>
      </c>
      <c r="O100" s="19">
        <f t="shared" si="3"/>
        <v>0.92039616288260051</v>
      </c>
      <c r="V100" s="7">
        <v>1.872692060172725</v>
      </c>
    </row>
    <row r="101" spans="1:22" x14ac:dyDescent="0.3">
      <c r="A101" s="7" t="s">
        <v>123</v>
      </c>
      <c r="B101" s="7" t="s">
        <v>224</v>
      </c>
      <c r="C101" s="7" t="s">
        <v>246</v>
      </c>
      <c r="D101" s="7" t="s">
        <v>111</v>
      </c>
      <c r="F101" s="34">
        <v>1779</v>
      </c>
      <c r="G101" s="7" t="s">
        <v>65</v>
      </c>
      <c r="H101" s="7" t="s">
        <v>96</v>
      </c>
      <c r="I101" s="7">
        <v>1</v>
      </c>
      <c r="J101" s="7">
        <v>88984</v>
      </c>
      <c r="L101" s="19">
        <v>2.3593647136717593</v>
      </c>
      <c r="N101" s="7">
        <f t="shared" si="2"/>
        <v>36.806089533279447</v>
      </c>
      <c r="O101" s="19">
        <f t="shared" si="3"/>
        <v>0.82725185501392273</v>
      </c>
      <c r="V101" s="7">
        <v>1.5266136778137573</v>
      </c>
    </row>
    <row r="102" spans="1:22" x14ac:dyDescent="0.3">
      <c r="A102" s="7" t="s">
        <v>123</v>
      </c>
      <c r="B102" s="7" t="s">
        <v>225</v>
      </c>
      <c r="C102" s="7" t="s">
        <v>246</v>
      </c>
      <c r="D102" s="7" t="s">
        <v>111</v>
      </c>
      <c r="F102" s="34">
        <v>1780</v>
      </c>
      <c r="G102" s="7" t="s">
        <v>65</v>
      </c>
      <c r="H102" s="7" t="s">
        <v>96</v>
      </c>
      <c r="I102" s="7">
        <v>1</v>
      </c>
      <c r="J102" s="7">
        <v>88984</v>
      </c>
      <c r="L102" s="19">
        <v>2.1350357551377761</v>
      </c>
      <c r="N102" s="7">
        <f t="shared" si="2"/>
        <v>33.306557780149305</v>
      </c>
      <c r="O102" s="19">
        <f t="shared" si="3"/>
        <v>0.74859655174299433</v>
      </c>
      <c r="V102" s="7">
        <v>1.6056633927478259</v>
      </c>
    </row>
    <row r="103" spans="1:22" x14ac:dyDescent="0.3">
      <c r="A103" s="7" t="s">
        <v>123</v>
      </c>
      <c r="B103" s="7" t="s">
        <v>226</v>
      </c>
      <c r="C103" s="7" t="s">
        <v>246</v>
      </c>
      <c r="D103" s="7" t="s">
        <v>111</v>
      </c>
      <c r="F103" s="34">
        <v>1781</v>
      </c>
      <c r="G103" s="7" t="s">
        <v>65</v>
      </c>
      <c r="H103" s="7" t="s">
        <v>96</v>
      </c>
      <c r="I103" s="7">
        <v>1</v>
      </c>
      <c r="J103" s="7">
        <v>88984</v>
      </c>
      <c r="L103" s="19">
        <v>2.0782504161663353</v>
      </c>
      <c r="N103" s="7">
        <f t="shared" si="2"/>
        <v>32.420706492194832</v>
      </c>
      <c r="O103" s="19">
        <f t="shared" si="3"/>
        <v>0.72868620183841659</v>
      </c>
      <c r="V103" s="7">
        <v>2.03099942604304</v>
      </c>
    </row>
    <row r="104" spans="1:22" x14ac:dyDescent="0.3">
      <c r="A104" s="7" t="s">
        <v>123</v>
      </c>
      <c r="B104" s="7" t="s">
        <v>227</v>
      </c>
      <c r="C104" s="7" t="s">
        <v>246</v>
      </c>
      <c r="D104" s="7" t="s">
        <v>111</v>
      </c>
      <c r="F104" s="34">
        <v>1782</v>
      </c>
      <c r="G104" s="7" t="s">
        <v>65</v>
      </c>
      <c r="H104" s="7" t="s">
        <v>96</v>
      </c>
      <c r="I104" s="7">
        <v>1</v>
      </c>
      <c r="J104" s="7">
        <v>88984</v>
      </c>
      <c r="L104" s="19">
        <v>2.6925249424368287</v>
      </c>
      <c r="N104" s="7">
        <f t="shared" si="2"/>
        <v>42.003389102014523</v>
      </c>
      <c r="O104" s="19">
        <f t="shared" si="3"/>
        <v>0.94406610406397828</v>
      </c>
      <c r="V104" s="7">
        <v>2.1052284740804534</v>
      </c>
    </row>
    <row r="105" spans="1:22" x14ac:dyDescent="0.3">
      <c r="A105" s="7" t="s">
        <v>123</v>
      </c>
      <c r="B105" s="7" t="s">
        <v>228</v>
      </c>
      <c r="C105" s="7" t="s">
        <v>246</v>
      </c>
      <c r="D105" s="7" t="s">
        <v>111</v>
      </c>
      <c r="F105" s="34">
        <v>1783</v>
      </c>
      <c r="G105" s="7" t="s">
        <v>65</v>
      </c>
      <c r="H105" s="7" t="s">
        <v>96</v>
      </c>
      <c r="I105" s="7">
        <v>1</v>
      </c>
      <c r="J105" s="7">
        <v>88984</v>
      </c>
      <c r="L105" s="19">
        <v>3.6229926879403336</v>
      </c>
      <c r="N105" s="7">
        <f t="shared" si="2"/>
        <v>56.5186859318692</v>
      </c>
      <c r="O105" s="19">
        <f t="shared" si="3"/>
        <v>1.2703112004825405</v>
      </c>
      <c r="V105" s="7">
        <v>2.2629629625709713</v>
      </c>
    </row>
    <row r="106" spans="1:22" x14ac:dyDescent="0.3">
      <c r="A106" s="7" t="s">
        <v>123</v>
      </c>
      <c r="B106" s="7" t="s">
        <v>229</v>
      </c>
      <c r="C106" s="7" t="s">
        <v>246</v>
      </c>
      <c r="D106" s="7" t="s">
        <v>111</v>
      </c>
      <c r="F106" s="34">
        <v>1784</v>
      </c>
      <c r="G106" s="7" t="s">
        <v>65</v>
      </c>
      <c r="H106" s="7" t="s">
        <v>96</v>
      </c>
      <c r="I106" s="7">
        <v>1</v>
      </c>
      <c r="J106" s="7">
        <v>88984</v>
      </c>
      <c r="L106" s="19">
        <v>3.4577856328326351</v>
      </c>
      <c r="N106" s="7">
        <f t="shared" si="2"/>
        <v>53.94145587218911</v>
      </c>
      <c r="O106" s="19">
        <f t="shared" si="3"/>
        <v>1.2123855046342962</v>
      </c>
      <c r="V106" s="7">
        <v>1.9810044221587195</v>
      </c>
    </row>
    <row r="107" spans="1:22" x14ac:dyDescent="0.3">
      <c r="A107" s="7" t="s">
        <v>123</v>
      </c>
      <c r="B107" s="7" t="s">
        <v>230</v>
      </c>
      <c r="C107" s="7" t="s">
        <v>246</v>
      </c>
      <c r="D107" s="7" t="s">
        <v>111</v>
      </c>
      <c r="F107" s="34">
        <v>1785</v>
      </c>
      <c r="G107" s="7" t="s">
        <v>65</v>
      </c>
      <c r="H107" s="7" t="s">
        <v>96</v>
      </c>
      <c r="I107" s="7">
        <v>1</v>
      </c>
      <c r="J107" s="7">
        <v>88984</v>
      </c>
      <c r="L107" s="19">
        <v>3.0101785431943617</v>
      </c>
      <c r="N107" s="7">
        <f t="shared" si="2"/>
        <v>46.958785273832042</v>
      </c>
      <c r="O107" s="19">
        <f t="shared" si="3"/>
        <v>1.0554433442828381</v>
      </c>
      <c r="V107" s="7">
        <v>1.7144940113976825</v>
      </c>
    </row>
    <row r="108" spans="1:22" x14ac:dyDescent="0.3">
      <c r="A108" s="7" t="s">
        <v>123</v>
      </c>
      <c r="B108" s="7" t="s">
        <v>231</v>
      </c>
      <c r="C108" s="7" t="s">
        <v>246</v>
      </c>
      <c r="D108" s="7" t="s">
        <v>111</v>
      </c>
      <c r="F108" s="34">
        <v>1786</v>
      </c>
      <c r="G108" s="7" t="s">
        <v>65</v>
      </c>
      <c r="H108" s="7" t="s">
        <v>96</v>
      </c>
      <c r="I108" s="7">
        <v>1</v>
      </c>
      <c r="J108" s="7">
        <v>88984</v>
      </c>
      <c r="L108" s="19">
        <v>3.0907055360874622</v>
      </c>
      <c r="N108" s="7">
        <f t="shared" si="2"/>
        <v>48.215006362964409</v>
      </c>
      <c r="O108" s="19">
        <f t="shared" si="3"/>
        <v>1.0836781075915762</v>
      </c>
      <c r="V108" s="7">
        <v>1.3620705429021622</v>
      </c>
    </row>
    <row r="109" spans="1:22" x14ac:dyDescent="0.3">
      <c r="A109" s="7" t="s">
        <v>123</v>
      </c>
      <c r="B109" s="7" t="s">
        <v>232</v>
      </c>
      <c r="C109" s="7" t="s">
        <v>246</v>
      </c>
      <c r="D109" s="7" t="s">
        <v>111</v>
      </c>
      <c r="F109" s="34">
        <v>1787</v>
      </c>
      <c r="G109" s="7" t="s">
        <v>65</v>
      </c>
      <c r="H109" s="7" t="s">
        <v>96</v>
      </c>
      <c r="I109" s="7">
        <v>1</v>
      </c>
      <c r="J109" s="7">
        <v>88984</v>
      </c>
      <c r="L109" s="19">
        <v>2.8320346011512876</v>
      </c>
      <c r="N109" s="7">
        <f t="shared" si="2"/>
        <v>44.179739777960087</v>
      </c>
      <c r="O109" s="19">
        <f t="shared" si="3"/>
        <v>0.99298165463364396</v>
      </c>
      <c r="V109" s="7">
        <v>1.6793251226522348</v>
      </c>
    </row>
    <row r="110" spans="1:22" x14ac:dyDescent="0.3">
      <c r="A110" s="7" t="s">
        <v>123</v>
      </c>
      <c r="B110" s="7" t="s">
        <v>233</v>
      </c>
      <c r="C110" s="7" t="s">
        <v>246</v>
      </c>
      <c r="D110" s="7" t="s">
        <v>111</v>
      </c>
      <c r="F110" s="34">
        <v>1788</v>
      </c>
      <c r="G110" s="7" t="s">
        <v>65</v>
      </c>
      <c r="H110" s="7" t="s">
        <v>96</v>
      </c>
      <c r="I110" s="7">
        <v>1</v>
      </c>
      <c r="J110" s="7">
        <v>88984</v>
      </c>
      <c r="L110" s="19">
        <v>2.7969188307208821</v>
      </c>
      <c r="N110" s="7">
        <f t="shared" si="2"/>
        <v>43.631933759245761</v>
      </c>
      <c r="O110" s="19">
        <f t="shared" si="3"/>
        <v>0.98066919354593551</v>
      </c>
      <c r="V110" s="7">
        <v>1.7579001497314095</v>
      </c>
    </row>
    <row r="111" spans="1:22" x14ac:dyDescent="0.3">
      <c r="A111" s="7" t="s">
        <v>123</v>
      </c>
      <c r="B111" s="7" t="s">
        <v>234</v>
      </c>
      <c r="C111" s="7" t="s">
        <v>246</v>
      </c>
      <c r="D111" s="7" t="s">
        <v>111</v>
      </c>
      <c r="F111" s="34">
        <v>1789</v>
      </c>
      <c r="G111" s="7" t="s">
        <v>65</v>
      </c>
      <c r="H111" s="7" t="s">
        <v>96</v>
      </c>
      <c r="I111" s="7">
        <v>1</v>
      </c>
      <c r="J111" s="7">
        <v>88984</v>
      </c>
      <c r="L111" s="19">
        <v>2.7396697766811413</v>
      </c>
      <c r="N111" s="7">
        <f t="shared" si="2"/>
        <v>42.738848516225801</v>
      </c>
      <c r="O111" s="19">
        <f t="shared" si="3"/>
        <v>0.96059625362370316</v>
      </c>
      <c r="V111" s="7">
        <v>1.9640722570221758</v>
      </c>
    </row>
    <row r="112" spans="1:22" x14ac:dyDescent="0.3">
      <c r="A112" s="7" t="s">
        <v>123</v>
      </c>
      <c r="B112" s="7" t="s">
        <v>235</v>
      </c>
      <c r="C112" s="7" t="s">
        <v>246</v>
      </c>
      <c r="D112" s="7" t="s">
        <v>111</v>
      </c>
      <c r="F112" s="34">
        <v>1790</v>
      </c>
      <c r="G112" s="7" t="s">
        <v>65</v>
      </c>
      <c r="H112" s="7" t="s">
        <v>96</v>
      </c>
      <c r="I112" s="7">
        <v>1</v>
      </c>
      <c r="J112" s="7">
        <v>88984</v>
      </c>
      <c r="L112" s="19">
        <v>3.0075638342958864</v>
      </c>
      <c r="N112" s="7">
        <f t="shared" si="2"/>
        <v>46.917995815015828</v>
      </c>
      <c r="O112" s="19">
        <f t="shared" si="3"/>
        <v>1.0545265624160711</v>
      </c>
      <c r="V112" s="7">
        <v>2.1337308067351248</v>
      </c>
    </row>
    <row r="113" spans="1:22" x14ac:dyDescent="0.3">
      <c r="A113" s="7" t="s">
        <v>123</v>
      </c>
      <c r="B113" s="7" t="s">
        <v>236</v>
      </c>
      <c r="C113" s="7" t="s">
        <v>246</v>
      </c>
      <c r="D113" s="7" t="s">
        <v>111</v>
      </c>
      <c r="F113" s="34">
        <v>1791</v>
      </c>
      <c r="G113" s="7" t="s">
        <v>65</v>
      </c>
      <c r="H113" s="7" t="s">
        <v>96</v>
      </c>
      <c r="I113" s="7">
        <v>1</v>
      </c>
      <c r="J113" s="7">
        <v>88984</v>
      </c>
      <c r="L113" s="19">
        <v>3.1549555075077262</v>
      </c>
      <c r="N113" s="7">
        <f t="shared" si="2"/>
        <v>49.217305917120534</v>
      </c>
      <c r="O113" s="19">
        <f t="shared" si="3"/>
        <v>1.1062057429902123</v>
      </c>
      <c r="V113" s="7">
        <v>1.8810347041703013</v>
      </c>
    </row>
    <row r="114" spans="1:22" x14ac:dyDescent="0.3">
      <c r="A114" s="7" t="s">
        <v>123</v>
      </c>
      <c r="B114" s="7" t="s">
        <v>237</v>
      </c>
      <c r="C114" s="7" t="s">
        <v>246</v>
      </c>
      <c r="D114" s="7" t="s">
        <v>111</v>
      </c>
      <c r="F114" s="34">
        <v>1792</v>
      </c>
      <c r="G114" s="7" t="s">
        <v>65</v>
      </c>
      <c r="H114" s="7" t="s">
        <v>96</v>
      </c>
      <c r="I114" s="7">
        <v>1</v>
      </c>
      <c r="J114" s="7">
        <v>88984</v>
      </c>
      <c r="L114" s="19">
        <v>3.4275317429893533</v>
      </c>
      <c r="N114" s="7">
        <f t="shared" si="2"/>
        <v>53.469495190633907</v>
      </c>
      <c r="O114" s="19">
        <f t="shared" si="3"/>
        <v>1.2017777396078826</v>
      </c>
      <c r="V114" s="7">
        <v>1.8307798067583754</v>
      </c>
    </row>
    <row r="115" spans="1:22" x14ac:dyDescent="0.3">
      <c r="A115" s="7" t="s">
        <v>123</v>
      </c>
      <c r="B115" s="7" t="s">
        <v>238</v>
      </c>
      <c r="C115" s="7" t="s">
        <v>246</v>
      </c>
      <c r="D115" s="7" t="s">
        <v>111</v>
      </c>
      <c r="F115" s="34">
        <v>1793</v>
      </c>
      <c r="G115" s="7" t="s">
        <v>65</v>
      </c>
      <c r="H115" s="7" t="s">
        <v>96</v>
      </c>
      <c r="I115" s="7">
        <v>1</v>
      </c>
      <c r="J115" s="7">
        <v>88984</v>
      </c>
      <c r="L115" s="19">
        <v>3.951014548589558</v>
      </c>
      <c r="N115" s="7">
        <f t="shared" si="2"/>
        <v>61.635826957997104</v>
      </c>
      <c r="O115" s="19">
        <f t="shared" si="3"/>
        <v>1.3853238100781513</v>
      </c>
      <c r="V115" s="7">
        <v>2.0168966133030963</v>
      </c>
    </row>
    <row r="116" spans="1:22" x14ac:dyDescent="0.3">
      <c r="A116" s="7" t="s">
        <v>123</v>
      </c>
      <c r="B116" s="7" t="s">
        <v>239</v>
      </c>
      <c r="C116" s="7" t="s">
        <v>246</v>
      </c>
      <c r="D116" s="7" t="s">
        <v>111</v>
      </c>
      <c r="F116" s="34">
        <v>1794</v>
      </c>
      <c r="G116" s="7" t="s">
        <v>65</v>
      </c>
      <c r="H116" s="7" t="s">
        <v>96</v>
      </c>
      <c r="I116" s="7">
        <v>1</v>
      </c>
      <c r="J116" s="7">
        <v>88984</v>
      </c>
      <c r="L116" s="19">
        <v>4.1007602923501372</v>
      </c>
      <c r="N116" s="7">
        <f t="shared" si="2"/>
        <v>63.971860560662137</v>
      </c>
      <c r="O116" s="19">
        <f t="shared" si="3"/>
        <v>1.4378283862416195</v>
      </c>
      <c r="V116" s="7">
        <v>2.0396250664324285</v>
      </c>
    </row>
    <row r="117" spans="1:22" x14ac:dyDescent="0.3">
      <c r="A117" s="7" t="s">
        <v>123</v>
      </c>
      <c r="B117" s="7" t="s">
        <v>240</v>
      </c>
      <c r="C117" s="7" t="s">
        <v>246</v>
      </c>
      <c r="D117" s="7" t="s">
        <v>111</v>
      </c>
      <c r="F117" s="34">
        <v>1795</v>
      </c>
      <c r="G117" s="7" t="s">
        <v>65</v>
      </c>
      <c r="H117" s="7" t="s">
        <v>96</v>
      </c>
      <c r="I117" s="7">
        <v>1</v>
      </c>
      <c r="J117" s="7">
        <v>88984</v>
      </c>
      <c r="L117" s="19">
        <v>4.1865181318341405</v>
      </c>
      <c r="N117" s="7">
        <f t="shared" si="2"/>
        <v>65.309682856612582</v>
      </c>
      <c r="O117" s="19">
        <f t="shared" si="3"/>
        <v>1.4678972142545308</v>
      </c>
      <c r="V117" s="7">
        <v>3.047885282070109</v>
      </c>
    </row>
    <row r="118" spans="1:22" x14ac:dyDescent="0.3">
      <c r="A118" s="7" t="s">
        <v>123</v>
      </c>
      <c r="B118" s="7" t="s">
        <v>241</v>
      </c>
      <c r="C118" s="7" t="s">
        <v>246</v>
      </c>
      <c r="D118" s="7" t="s">
        <v>111</v>
      </c>
      <c r="F118" s="34">
        <v>1796</v>
      </c>
      <c r="G118" s="7" t="s">
        <v>65</v>
      </c>
      <c r="H118" s="7" t="s">
        <v>96</v>
      </c>
      <c r="I118" s="7">
        <v>1</v>
      </c>
      <c r="J118" s="7">
        <v>88984</v>
      </c>
      <c r="L118" s="19">
        <v>4.3433910618673828</v>
      </c>
      <c r="N118" s="7">
        <f t="shared" si="2"/>
        <v>67.756900565131176</v>
      </c>
      <c r="O118" s="19">
        <f t="shared" si="3"/>
        <v>1.5229007589034247</v>
      </c>
      <c r="V118" s="7">
        <v>2.9007316550028239</v>
      </c>
    </row>
    <row r="119" spans="1:22" x14ac:dyDescent="0.3">
      <c r="A119" s="7" t="s">
        <v>123</v>
      </c>
      <c r="B119" s="7" t="s">
        <v>242</v>
      </c>
      <c r="C119" s="7" t="s">
        <v>246</v>
      </c>
      <c r="D119" s="7" t="s">
        <v>111</v>
      </c>
      <c r="F119" s="34">
        <v>1797</v>
      </c>
      <c r="G119" s="7" t="s">
        <v>65</v>
      </c>
      <c r="H119" s="7" t="s">
        <v>96</v>
      </c>
      <c r="I119" s="7">
        <v>1</v>
      </c>
      <c r="J119" s="7">
        <v>88984</v>
      </c>
      <c r="L119" s="19">
        <v>3.605871155942165</v>
      </c>
      <c r="N119" s="7">
        <f t="shared" si="2"/>
        <v>56.251590032697777</v>
      </c>
      <c r="O119" s="19">
        <f t="shared" si="3"/>
        <v>1.2643079662118533</v>
      </c>
      <c r="V119" s="7">
        <v>2.2652179965021699</v>
      </c>
    </row>
    <row r="120" spans="1:22" x14ac:dyDescent="0.3">
      <c r="A120" s="7" t="s">
        <v>123</v>
      </c>
      <c r="B120" s="7" t="s">
        <v>243</v>
      </c>
      <c r="C120" s="7" t="s">
        <v>246</v>
      </c>
      <c r="D120" s="7" t="s">
        <v>111</v>
      </c>
      <c r="F120" s="34">
        <v>1798</v>
      </c>
      <c r="G120" s="7" t="s">
        <v>65</v>
      </c>
      <c r="H120" s="7" t="s">
        <v>96</v>
      </c>
      <c r="I120" s="7">
        <v>1</v>
      </c>
      <c r="J120" s="7">
        <v>88984</v>
      </c>
      <c r="L120" s="19">
        <v>3.6939021542561021</v>
      </c>
      <c r="N120" s="7">
        <f t="shared" si="2"/>
        <v>57.624873606395191</v>
      </c>
      <c r="O120" s="19">
        <f t="shared" si="3"/>
        <v>1.2951738201563245</v>
      </c>
      <c r="V120" s="7">
        <v>2.2487038869697957</v>
      </c>
    </row>
    <row r="121" spans="1:22" x14ac:dyDescent="0.3">
      <c r="A121" s="7" t="s">
        <v>123</v>
      </c>
      <c r="B121" s="7" t="s">
        <v>244</v>
      </c>
      <c r="C121" s="7" t="s">
        <v>246</v>
      </c>
      <c r="D121" s="7" t="s">
        <v>111</v>
      </c>
      <c r="F121" s="34">
        <v>1799</v>
      </c>
      <c r="G121" s="7" t="s">
        <v>65</v>
      </c>
      <c r="H121" s="7" t="s">
        <v>96</v>
      </c>
      <c r="I121" s="7">
        <v>1</v>
      </c>
      <c r="J121" s="7">
        <v>88984</v>
      </c>
      <c r="L121" s="19">
        <v>4.1253356809573765</v>
      </c>
      <c r="N121" s="7">
        <f t="shared" si="2"/>
        <v>64.355236622935067</v>
      </c>
      <c r="O121" s="19">
        <f t="shared" si="3"/>
        <v>1.4464451277293686</v>
      </c>
      <c r="V121" s="7">
        <v>2.8573767967234653</v>
      </c>
    </row>
    <row r="122" spans="1:22" x14ac:dyDescent="0.3">
      <c r="A122" s="7" t="s">
        <v>123</v>
      </c>
      <c r="B122" s="7" t="s">
        <v>245</v>
      </c>
      <c r="C122" s="7" t="s">
        <v>246</v>
      </c>
      <c r="D122" s="7" t="s">
        <v>111</v>
      </c>
      <c r="F122" s="34">
        <v>1800</v>
      </c>
      <c r="G122" s="7" t="s">
        <v>65</v>
      </c>
      <c r="H122" s="7" t="s">
        <v>96</v>
      </c>
      <c r="I122" s="7">
        <v>1</v>
      </c>
      <c r="J122" s="7">
        <v>88984</v>
      </c>
      <c r="L122" s="19">
        <v>6.9165105984706159</v>
      </c>
      <c r="N122" s="7">
        <f t="shared" si="2"/>
        <v>107.89756533614161</v>
      </c>
      <c r="O122" s="19">
        <f t="shared" si="3"/>
        <v>2.4251003626751237</v>
      </c>
      <c r="V122" s="7">
        <v>4.8466076179671056</v>
      </c>
    </row>
    <row r="123" spans="1:22" x14ac:dyDescent="0.3">
      <c r="A123" s="7" t="s">
        <v>123</v>
      </c>
      <c r="B123" s="7" t="s">
        <v>247</v>
      </c>
      <c r="C123" s="7" t="s">
        <v>246</v>
      </c>
      <c r="D123" s="7" t="s">
        <v>111</v>
      </c>
      <c r="F123" s="34">
        <v>1680</v>
      </c>
      <c r="G123" s="7" t="s">
        <v>51</v>
      </c>
      <c r="H123" s="7" t="s">
        <v>96</v>
      </c>
      <c r="I123" s="7">
        <v>1</v>
      </c>
      <c r="J123" s="7">
        <v>84661</v>
      </c>
      <c r="L123" s="19">
        <v>2.1026889961954449</v>
      </c>
      <c r="N123" s="7">
        <f t="shared" si="2"/>
        <v>32.801948340648941</v>
      </c>
      <c r="O123" s="19">
        <f t="shared" si="3"/>
        <v>0.77490103685637879</v>
      </c>
    </row>
    <row r="124" spans="1:22" x14ac:dyDescent="0.3">
      <c r="A124" s="7" t="s">
        <v>123</v>
      </c>
      <c r="B124" s="7" t="s">
        <v>248</v>
      </c>
      <c r="C124" s="7" t="s">
        <v>246</v>
      </c>
      <c r="D124" s="7" t="s">
        <v>111</v>
      </c>
      <c r="F124" s="34">
        <v>1681</v>
      </c>
      <c r="G124" s="7" t="s">
        <v>51</v>
      </c>
      <c r="H124" s="7" t="s">
        <v>96</v>
      </c>
      <c r="I124" s="7">
        <v>1</v>
      </c>
      <c r="J124" s="7">
        <v>84661</v>
      </c>
      <c r="L124" s="19">
        <v>2.0773000549269245</v>
      </c>
      <c r="N124" s="7">
        <f t="shared" si="2"/>
        <v>32.405880856860023</v>
      </c>
      <c r="O124" s="19">
        <f t="shared" si="3"/>
        <v>0.76554448581661028</v>
      </c>
    </row>
    <row r="125" spans="1:22" x14ac:dyDescent="0.3">
      <c r="A125" s="7" t="s">
        <v>123</v>
      </c>
      <c r="B125" s="7" t="s">
        <v>249</v>
      </c>
      <c r="C125" s="7" t="s">
        <v>246</v>
      </c>
      <c r="D125" s="7" t="s">
        <v>111</v>
      </c>
      <c r="F125" s="34">
        <v>1682</v>
      </c>
      <c r="G125" s="7" t="s">
        <v>51</v>
      </c>
      <c r="H125" s="7" t="s">
        <v>96</v>
      </c>
      <c r="I125" s="7">
        <v>1</v>
      </c>
      <c r="J125" s="7">
        <v>84661</v>
      </c>
      <c r="L125" s="19">
        <v>2.7634060638998825</v>
      </c>
      <c r="N125" s="7">
        <f t="shared" si="2"/>
        <v>43.109134596838167</v>
      </c>
      <c r="O125" s="19">
        <f t="shared" si="3"/>
        <v>1.0183941743385541</v>
      </c>
    </row>
    <row r="126" spans="1:22" x14ac:dyDescent="0.3">
      <c r="A126" s="7" t="s">
        <v>123</v>
      </c>
      <c r="B126" s="7" t="s">
        <v>250</v>
      </c>
      <c r="C126" s="7" t="s">
        <v>246</v>
      </c>
      <c r="D126" s="7" t="s">
        <v>111</v>
      </c>
      <c r="F126" s="34">
        <v>1683</v>
      </c>
      <c r="G126" s="7" t="s">
        <v>51</v>
      </c>
      <c r="H126" s="7" t="s">
        <v>96</v>
      </c>
      <c r="I126" s="7">
        <v>1</v>
      </c>
      <c r="J126" s="7">
        <v>84661</v>
      </c>
      <c r="L126" s="19">
        <v>2.2419387389717431</v>
      </c>
      <c r="N126" s="7">
        <f t="shared" si="2"/>
        <v>34.974244327959191</v>
      </c>
      <c r="O126" s="19">
        <f t="shared" si="3"/>
        <v>0.82621854993348032</v>
      </c>
    </row>
    <row r="127" spans="1:22" x14ac:dyDescent="0.3">
      <c r="A127" s="7" t="s">
        <v>123</v>
      </c>
      <c r="B127" s="7" t="s">
        <v>251</v>
      </c>
      <c r="C127" s="7" t="s">
        <v>246</v>
      </c>
      <c r="D127" s="7" t="s">
        <v>111</v>
      </c>
      <c r="F127" s="34">
        <v>1684</v>
      </c>
      <c r="G127" s="7" t="s">
        <v>51</v>
      </c>
      <c r="H127" s="7" t="s">
        <v>96</v>
      </c>
      <c r="I127" s="7">
        <v>1</v>
      </c>
      <c r="J127" s="7">
        <v>84661</v>
      </c>
      <c r="L127" s="19">
        <v>2.4749024967695146</v>
      </c>
      <c r="N127" s="7">
        <f t="shared" si="2"/>
        <v>38.608478949604425</v>
      </c>
      <c r="O127" s="19">
        <f t="shared" si="3"/>
        <v>0.91207235798311914</v>
      </c>
    </row>
    <row r="128" spans="1:22" x14ac:dyDescent="0.3">
      <c r="A128" s="7" t="s">
        <v>123</v>
      </c>
      <c r="B128" s="7" t="s">
        <v>252</v>
      </c>
      <c r="C128" s="7" t="s">
        <v>246</v>
      </c>
      <c r="D128" s="7" t="s">
        <v>111</v>
      </c>
      <c r="F128" s="34">
        <v>1685</v>
      </c>
      <c r="G128" s="7" t="s">
        <v>51</v>
      </c>
      <c r="H128" s="7" t="s">
        <v>96</v>
      </c>
      <c r="I128" s="7">
        <v>1</v>
      </c>
      <c r="J128" s="7">
        <v>84661</v>
      </c>
      <c r="L128" s="19">
        <v>3.2864501483749042</v>
      </c>
      <c r="N128" s="7">
        <f t="shared" si="2"/>
        <v>51.26862231464851</v>
      </c>
      <c r="O128" s="19">
        <f t="shared" si="3"/>
        <v>1.2111508797356165</v>
      </c>
    </row>
    <row r="129" spans="1:15" x14ac:dyDescent="0.3">
      <c r="A129" s="7" t="s">
        <v>123</v>
      </c>
      <c r="B129" s="7" t="s">
        <v>253</v>
      </c>
      <c r="C129" s="7" t="s">
        <v>246</v>
      </c>
      <c r="D129" s="7" t="s">
        <v>111</v>
      </c>
      <c r="F129" s="34">
        <v>1686</v>
      </c>
      <c r="G129" s="7" t="s">
        <v>51</v>
      </c>
      <c r="H129" s="7" t="s">
        <v>96</v>
      </c>
      <c r="I129" s="7">
        <v>1</v>
      </c>
      <c r="J129" s="7">
        <v>84661</v>
      </c>
      <c r="L129" s="19">
        <v>2.6813703809222624</v>
      </c>
      <c r="N129" s="7">
        <f t="shared" si="2"/>
        <v>41.829377942387296</v>
      </c>
      <c r="O129" s="19">
        <f t="shared" si="3"/>
        <v>0.98816167875142746</v>
      </c>
    </row>
    <row r="130" spans="1:15" x14ac:dyDescent="0.3">
      <c r="A130" s="7" t="s">
        <v>123</v>
      </c>
      <c r="B130" s="7" t="s">
        <v>254</v>
      </c>
      <c r="C130" s="7" t="s">
        <v>246</v>
      </c>
      <c r="D130" s="7" t="s">
        <v>111</v>
      </c>
      <c r="F130" s="34">
        <v>1687</v>
      </c>
      <c r="G130" s="7" t="s">
        <v>51</v>
      </c>
      <c r="H130" s="7" t="s">
        <v>96</v>
      </c>
      <c r="I130" s="7">
        <v>1</v>
      </c>
      <c r="J130" s="7">
        <v>84661</v>
      </c>
      <c r="L130" s="19">
        <v>2.3686282734239117</v>
      </c>
      <c r="N130" s="7">
        <f t="shared" si="2"/>
        <v>36.950601065413018</v>
      </c>
      <c r="O130" s="19">
        <f t="shared" si="3"/>
        <v>0.87290726699219279</v>
      </c>
    </row>
    <row r="131" spans="1:15" x14ac:dyDescent="0.3">
      <c r="A131" s="7" t="s">
        <v>123</v>
      </c>
      <c r="B131" s="7" t="s">
        <v>255</v>
      </c>
      <c r="C131" s="7" t="s">
        <v>246</v>
      </c>
      <c r="D131" s="7" t="s">
        <v>111</v>
      </c>
      <c r="F131" s="34">
        <v>1688</v>
      </c>
      <c r="G131" s="7" t="s">
        <v>51</v>
      </c>
      <c r="H131" s="7" t="s">
        <v>96</v>
      </c>
      <c r="I131" s="7">
        <v>1</v>
      </c>
      <c r="J131" s="7">
        <v>84661</v>
      </c>
      <c r="L131" s="19">
        <v>2.3842080149744058</v>
      </c>
      <c r="N131" s="7">
        <f t="shared" ref="N131:N194" si="4">(L131*12)*1.3</f>
        <v>37.193645033600731</v>
      </c>
      <c r="O131" s="19">
        <f t="shared" ref="O131:O194" si="5">(N131/J131)*2000</f>
        <v>0.87864884737011684</v>
      </c>
    </row>
    <row r="132" spans="1:15" x14ac:dyDescent="0.3">
      <c r="A132" s="7" t="s">
        <v>123</v>
      </c>
      <c r="B132" s="7" t="s">
        <v>256</v>
      </c>
      <c r="C132" s="7" t="s">
        <v>246</v>
      </c>
      <c r="D132" s="7" t="s">
        <v>111</v>
      </c>
      <c r="F132" s="34">
        <v>1689</v>
      </c>
      <c r="G132" s="7" t="s">
        <v>51</v>
      </c>
      <c r="H132" s="7" t="s">
        <v>96</v>
      </c>
      <c r="I132" s="7">
        <v>1</v>
      </c>
      <c r="J132" s="7">
        <v>84661</v>
      </c>
      <c r="L132" s="19">
        <v>1.6491104148372153</v>
      </c>
      <c r="N132" s="7">
        <f t="shared" si="4"/>
        <v>25.72612247146056</v>
      </c>
      <c r="O132" s="19">
        <f t="shared" si="5"/>
        <v>0.60774435623157208</v>
      </c>
    </row>
    <row r="133" spans="1:15" x14ac:dyDescent="0.3">
      <c r="A133" s="7" t="s">
        <v>123</v>
      </c>
      <c r="B133" s="7" t="s">
        <v>257</v>
      </c>
      <c r="C133" s="7" t="s">
        <v>246</v>
      </c>
      <c r="D133" s="7" t="s">
        <v>111</v>
      </c>
      <c r="F133" s="34">
        <v>1690</v>
      </c>
      <c r="G133" s="7" t="s">
        <v>51</v>
      </c>
      <c r="H133" s="7" t="s">
        <v>96</v>
      </c>
      <c r="I133" s="7">
        <v>1</v>
      </c>
      <c r="J133" s="7">
        <v>84661</v>
      </c>
      <c r="L133" s="19">
        <v>1.6945852150485363</v>
      </c>
      <c r="N133" s="7">
        <f t="shared" si="4"/>
        <v>26.435529354757168</v>
      </c>
      <c r="O133" s="19">
        <f t="shared" si="5"/>
        <v>0.62450312079368697</v>
      </c>
    </row>
    <row r="134" spans="1:15" x14ac:dyDescent="0.3">
      <c r="A134" s="7" t="s">
        <v>123</v>
      </c>
      <c r="B134" s="7" t="s">
        <v>258</v>
      </c>
      <c r="C134" s="7" t="s">
        <v>246</v>
      </c>
      <c r="D134" s="7" t="s">
        <v>111</v>
      </c>
      <c r="F134" s="34">
        <v>1691</v>
      </c>
      <c r="G134" s="7" t="s">
        <v>51</v>
      </c>
      <c r="H134" s="7" t="s">
        <v>96</v>
      </c>
      <c r="I134" s="7">
        <v>1</v>
      </c>
      <c r="J134" s="7">
        <v>84661</v>
      </c>
      <c r="L134" s="19">
        <v>1.7758727638016643</v>
      </c>
      <c r="N134" s="7">
        <f t="shared" si="4"/>
        <v>27.703615115305965</v>
      </c>
      <c r="O134" s="19">
        <f t="shared" si="5"/>
        <v>0.65445990752072303</v>
      </c>
    </row>
    <row r="135" spans="1:15" x14ac:dyDescent="0.3">
      <c r="A135" s="7" t="s">
        <v>123</v>
      </c>
      <c r="B135" s="7" t="s">
        <v>259</v>
      </c>
      <c r="C135" s="7" t="s">
        <v>246</v>
      </c>
      <c r="D135" s="7" t="s">
        <v>111</v>
      </c>
      <c r="F135" s="34">
        <v>1692</v>
      </c>
      <c r="G135" s="7" t="s">
        <v>51</v>
      </c>
      <c r="H135" s="7" t="s">
        <v>96</v>
      </c>
      <c r="I135" s="7">
        <v>1</v>
      </c>
      <c r="J135" s="7">
        <v>84661</v>
      </c>
      <c r="L135" s="19">
        <v>2.1225750546178448</v>
      </c>
      <c r="N135" s="7">
        <f t="shared" si="4"/>
        <v>33.112170852038382</v>
      </c>
      <c r="O135" s="19">
        <f t="shared" si="5"/>
        <v>0.7822296181722016</v>
      </c>
    </row>
    <row r="136" spans="1:15" x14ac:dyDescent="0.3">
      <c r="A136" s="7" t="s">
        <v>123</v>
      </c>
      <c r="B136" s="7" t="s">
        <v>260</v>
      </c>
      <c r="C136" s="7" t="s">
        <v>246</v>
      </c>
      <c r="D136" s="7" t="s">
        <v>111</v>
      </c>
      <c r="F136" s="34">
        <v>1693</v>
      </c>
      <c r="G136" s="7" t="s">
        <v>51</v>
      </c>
      <c r="H136" s="7" t="s">
        <v>96</v>
      </c>
      <c r="I136" s="7">
        <v>1</v>
      </c>
      <c r="J136" s="7">
        <v>84661</v>
      </c>
      <c r="L136" s="19">
        <v>2.6418726425531749</v>
      </c>
      <c r="N136" s="7">
        <f t="shared" si="4"/>
        <v>41.213213223829534</v>
      </c>
      <c r="O136" s="19">
        <f t="shared" si="5"/>
        <v>0.97360563243593945</v>
      </c>
    </row>
    <row r="137" spans="1:15" x14ac:dyDescent="0.3">
      <c r="A137" s="7" t="s">
        <v>123</v>
      </c>
      <c r="B137" s="7" t="s">
        <v>261</v>
      </c>
      <c r="C137" s="7" t="s">
        <v>246</v>
      </c>
      <c r="D137" s="7" t="s">
        <v>111</v>
      </c>
      <c r="F137" s="34">
        <v>1694</v>
      </c>
      <c r="G137" s="7" t="s">
        <v>51</v>
      </c>
      <c r="H137" s="7" t="s">
        <v>96</v>
      </c>
      <c r="I137" s="7">
        <v>1</v>
      </c>
      <c r="J137" s="7">
        <v>84661</v>
      </c>
      <c r="L137" s="19">
        <v>2.5489257604518825</v>
      </c>
      <c r="N137" s="7">
        <f t="shared" si="4"/>
        <v>39.763241863049366</v>
      </c>
      <c r="O137" s="19">
        <f t="shared" si="5"/>
        <v>0.93935204788626092</v>
      </c>
    </row>
    <row r="138" spans="1:15" x14ac:dyDescent="0.3">
      <c r="A138" s="7" t="s">
        <v>123</v>
      </c>
      <c r="B138" s="7" t="s">
        <v>262</v>
      </c>
      <c r="C138" s="7" t="s">
        <v>246</v>
      </c>
      <c r="D138" s="7" t="s">
        <v>111</v>
      </c>
      <c r="F138" s="34">
        <v>1695</v>
      </c>
      <c r="G138" s="7" t="s">
        <v>51</v>
      </c>
      <c r="H138" s="7" t="s">
        <v>96</v>
      </c>
      <c r="I138" s="7">
        <v>1</v>
      </c>
      <c r="J138" s="7">
        <v>84661</v>
      </c>
      <c r="L138" s="19">
        <v>2.7511307252822359</v>
      </c>
      <c r="N138" s="7">
        <f t="shared" si="4"/>
        <v>42.917639314402884</v>
      </c>
      <c r="O138" s="19">
        <f t="shared" si="5"/>
        <v>1.0138703609549353</v>
      </c>
    </row>
    <row r="139" spans="1:15" x14ac:dyDescent="0.3">
      <c r="A139" s="7" t="s">
        <v>123</v>
      </c>
      <c r="B139" s="7" t="s">
        <v>263</v>
      </c>
      <c r="C139" s="7" t="s">
        <v>246</v>
      </c>
      <c r="D139" s="7" t="s">
        <v>111</v>
      </c>
      <c r="F139" s="34">
        <v>1696</v>
      </c>
      <c r="G139" s="7" t="s">
        <v>51</v>
      </c>
      <c r="H139" s="7" t="s">
        <v>96</v>
      </c>
      <c r="I139" s="7">
        <v>1</v>
      </c>
      <c r="J139" s="7">
        <v>84661</v>
      </c>
      <c r="L139" s="19">
        <v>3.0234392260502285</v>
      </c>
      <c r="N139" s="7">
        <f t="shared" si="4"/>
        <v>47.165651926383568</v>
      </c>
      <c r="O139" s="19">
        <f t="shared" si="5"/>
        <v>1.1142238321395581</v>
      </c>
    </row>
    <row r="140" spans="1:15" x14ac:dyDescent="0.3">
      <c r="A140" s="7" t="s">
        <v>123</v>
      </c>
      <c r="B140" s="7" t="s">
        <v>264</v>
      </c>
      <c r="C140" s="7" t="s">
        <v>246</v>
      </c>
      <c r="D140" s="7" t="s">
        <v>111</v>
      </c>
      <c r="F140" s="34">
        <v>1697</v>
      </c>
      <c r="G140" s="7" t="s">
        <v>51</v>
      </c>
      <c r="H140" s="7" t="s">
        <v>96</v>
      </c>
      <c r="I140" s="7">
        <v>1</v>
      </c>
      <c r="J140" s="7">
        <v>84661</v>
      </c>
      <c r="L140" s="19">
        <v>2.5960005222066269</v>
      </c>
      <c r="N140" s="7">
        <f t="shared" si="4"/>
        <v>40.497608146423381</v>
      </c>
      <c r="O140" s="19">
        <f t="shared" si="5"/>
        <v>0.95670044403972032</v>
      </c>
    </row>
    <row r="141" spans="1:15" x14ac:dyDescent="0.3">
      <c r="A141" s="7" t="s">
        <v>123</v>
      </c>
      <c r="B141" s="7" t="s">
        <v>265</v>
      </c>
      <c r="C141" s="7" t="s">
        <v>246</v>
      </c>
      <c r="D141" s="7" t="s">
        <v>111</v>
      </c>
      <c r="F141" s="34">
        <v>1698</v>
      </c>
      <c r="G141" s="7" t="s">
        <v>51</v>
      </c>
      <c r="H141" s="7" t="s">
        <v>96</v>
      </c>
      <c r="I141" s="7">
        <v>1</v>
      </c>
      <c r="J141" s="7">
        <v>84661</v>
      </c>
      <c r="L141" s="19">
        <v>2.9288972880812016</v>
      </c>
      <c r="N141" s="7">
        <f t="shared" si="4"/>
        <v>45.690797694066745</v>
      </c>
      <c r="O141" s="19">
        <f t="shared" si="5"/>
        <v>1.0793824238803404</v>
      </c>
    </row>
    <row r="142" spans="1:15" x14ac:dyDescent="0.3">
      <c r="A142" s="7" t="s">
        <v>123</v>
      </c>
      <c r="B142" s="7" t="s">
        <v>266</v>
      </c>
      <c r="C142" s="7" t="s">
        <v>246</v>
      </c>
      <c r="D142" s="7" t="s">
        <v>111</v>
      </c>
      <c r="F142" s="34">
        <v>1699</v>
      </c>
      <c r="G142" s="7" t="s">
        <v>51</v>
      </c>
      <c r="H142" s="7" t="s">
        <v>96</v>
      </c>
      <c r="I142" s="7">
        <v>1</v>
      </c>
      <c r="J142" s="7">
        <v>84661</v>
      </c>
      <c r="L142" s="19">
        <v>2.8739804923404666</v>
      </c>
      <c r="N142" s="7">
        <f t="shared" si="4"/>
        <v>44.834095680511282</v>
      </c>
      <c r="O142" s="19">
        <f t="shared" si="5"/>
        <v>1.0591440139027719</v>
      </c>
    </row>
    <row r="143" spans="1:15" x14ac:dyDescent="0.3">
      <c r="A143" s="7" t="s">
        <v>123</v>
      </c>
      <c r="B143" s="7" t="s">
        <v>267</v>
      </c>
      <c r="C143" s="7" t="s">
        <v>246</v>
      </c>
      <c r="D143" s="7" t="s">
        <v>111</v>
      </c>
      <c r="F143" s="34">
        <v>1700</v>
      </c>
      <c r="G143" s="7" t="s">
        <v>51</v>
      </c>
      <c r="H143" s="7" t="s">
        <v>96</v>
      </c>
      <c r="I143" s="7">
        <v>1</v>
      </c>
      <c r="J143" s="7">
        <v>84661</v>
      </c>
      <c r="L143" s="19">
        <v>2.6247640334919708</v>
      </c>
      <c r="N143" s="7">
        <f t="shared" si="4"/>
        <v>40.946318922474745</v>
      </c>
      <c r="O143" s="19">
        <f t="shared" si="5"/>
        <v>0.96730062065117928</v>
      </c>
    </row>
    <row r="144" spans="1:15" x14ac:dyDescent="0.3">
      <c r="A144" s="7" t="s">
        <v>123</v>
      </c>
      <c r="B144" s="7" t="s">
        <v>268</v>
      </c>
      <c r="C144" s="7" t="s">
        <v>246</v>
      </c>
      <c r="D144" s="7" t="s">
        <v>111</v>
      </c>
      <c r="F144" s="34">
        <v>1701</v>
      </c>
      <c r="G144" s="7" t="s">
        <v>51</v>
      </c>
      <c r="H144" s="7" t="s">
        <v>96</v>
      </c>
      <c r="I144" s="7">
        <v>1</v>
      </c>
      <c r="J144" s="7">
        <v>84661</v>
      </c>
      <c r="L144" s="19">
        <v>1.6372745505578523</v>
      </c>
      <c r="N144" s="7">
        <f t="shared" si="4"/>
        <v>25.541482988702498</v>
      </c>
      <c r="O144" s="19">
        <f t="shared" si="5"/>
        <v>0.6033825017115908</v>
      </c>
    </row>
    <row r="145" spans="1:15" x14ac:dyDescent="0.3">
      <c r="A145" s="7" t="s">
        <v>123</v>
      </c>
      <c r="B145" s="7" t="s">
        <v>269</v>
      </c>
      <c r="C145" s="7" t="s">
        <v>246</v>
      </c>
      <c r="D145" s="7" t="s">
        <v>111</v>
      </c>
      <c r="F145" s="34">
        <v>1702</v>
      </c>
      <c r="G145" s="7" t="s">
        <v>51</v>
      </c>
      <c r="H145" s="7" t="s">
        <v>96</v>
      </c>
      <c r="I145" s="7">
        <v>1</v>
      </c>
      <c r="J145" s="7">
        <v>84661</v>
      </c>
      <c r="L145" s="19">
        <v>1.9376366329670733</v>
      </c>
      <c r="N145" s="7">
        <f t="shared" si="4"/>
        <v>30.227131474286342</v>
      </c>
      <c r="O145" s="19">
        <f t="shared" si="5"/>
        <v>0.71407452012818984</v>
      </c>
    </row>
    <row r="146" spans="1:15" x14ac:dyDescent="0.3">
      <c r="A146" s="7" t="s">
        <v>123</v>
      </c>
      <c r="B146" s="7" t="s">
        <v>270</v>
      </c>
      <c r="C146" s="7" t="s">
        <v>246</v>
      </c>
      <c r="D146" s="7" t="s">
        <v>111</v>
      </c>
      <c r="F146" s="34">
        <v>1703</v>
      </c>
      <c r="G146" s="7" t="s">
        <v>51</v>
      </c>
      <c r="H146" s="7" t="s">
        <v>96</v>
      </c>
      <c r="I146" s="7">
        <v>1</v>
      </c>
      <c r="J146" s="7">
        <v>84661</v>
      </c>
      <c r="L146" s="19">
        <v>1.9376366329670733</v>
      </c>
      <c r="N146" s="7">
        <f t="shared" si="4"/>
        <v>30.227131474286342</v>
      </c>
      <c r="O146" s="19">
        <f t="shared" si="5"/>
        <v>0.71407452012818984</v>
      </c>
    </row>
    <row r="147" spans="1:15" x14ac:dyDescent="0.3">
      <c r="A147" s="7" t="s">
        <v>123</v>
      </c>
      <c r="B147" s="7" t="s">
        <v>271</v>
      </c>
      <c r="C147" s="7" t="s">
        <v>246</v>
      </c>
      <c r="D147" s="7" t="s">
        <v>111</v>
      </c>
      <c r="F147" s="34">
        <v>1704</v>
      </c>
      <c r="G147" s="7" t="s">
        <v>51</v>
      </c>
      <c r="H147" s="7" t="s">
        <v>96</v>
      </c>
      <c r="I147" s="7">
        <v>1</v>
      </c>
      <c r="J147" s="7">
        <v>84661</v>
      </c>
      <c r="L147" s="19">
        <v>2.0202696649437066</v>
      </c>
      <c r="N147" s="7">
        <f t="shared" si="4"/>
        <v>31.516206773121827</v>
      </c>
      <c r="O147" s="19">
        <f t="shared" si="5"/>
        <v>0.74452715590701324</v>
      </c>
    </row>
    <row r="148" spans="1:15" x14ac:dyDescent="0.3">
      <c r="A148" s="7" t="s">
        <v>123</v>
      </c>
      <c r="B148" s="7" t="s">
        <v>272</v>
      </c>
      <c r="C148" s="7" t="s">
        <v>246</v>
      </c>
      <c r="D148" s="7" t="s">
        <v>111</v>
      </c>
      <c r="F148" s="34">
        <v>1705</v>
      </c>
      <c r="G148" s="7" t="s">
        <v>51</v>
      </c>
      <c r="H148" s="7" t="s">
        <v>96</v>
      </c>
      <c r="I148" s="7">
        <v>1</v>
      </c>
      <c r="J148" s="7">
        <v>84661</v>
      </c>
      <c r="L148" s="19">
        <v>1.96139508870746</v>
      </c>
      <c r="N148" s="7">
        <f t="shared" si="4"/>
        <v>30.597763383836377</v>
      </c>
      <c r="O148" s="19">
        <f t="shared" si="5"/>
        <v>0.72283019061519171</v>
      </c>
    </row>
    <row r="149" spans="1:15" x14ac:dyDescent="0.3">
      <c r="A149" s="7" t="s">
        <v>123</v>
      </c>
      <c r="B149" s="7" t="s">
        <v>273</v>
      </c>
      <c r="C149" s="7" t="s">
        <v>246</v>
      </c>
      <c r="D149" s="7" t="s">
        <v>111</v>
      </c>
      <c r="F149" s="34">
        <v>1706</v>
      </c>
      <c r="G149" s="7" t="s">
        <v>51</v>
      </c>
      <c r="H149" s="7" t="s">
        <v>96</v>
      </c>
      <c r="I149" s="7">
        <v>1</v>
      </c>
      <c r="J149" s="7">
        <v>84661</v>
      </c>
      <c r="L149" s="19">
        <v>2.0871510456312663</v>
      </c>
      <c r="N149" s="7">
        <f t="shared" si="4"/>
        <v>32.559556311847757</v>
      </c>
      <c r="O149" s="19">
        <f t="shared" si="5"/>
        <v>0.76917485765223093</v>
      </c>
    </row>
    <row r="150" spans="1:15" x14ac:dyDescent="0.3">
      <c r="A150" s="7" t="s">
        <v>123</v>
      </c>
      <c r="B150" s="7" t="s">
        <v>274</v>
      </c>
      <c r="C150" s="7" t="s">
        <v>246</v>
      </c>
      <c r="D150" s="7" t="s">
        <v>111</v>
      </c>
      <c r="F150" s="34">
        <v>1707</v>
      </c>
      <c r="G150" s="7" t="s">
        <v>51</v>
      </c>
      <c r="H150" s="7" t="s">
        <v>96</v>
      </c>
      <c r="I150" s="7">
        <v>1</v>
      </c>
      <c r="J150" s="7">
        <v>84661</v>
      </c>
      <c r="L150" s="19">
        <v>2.1406531655262615</v>
      </c>
      <c r="N150" s="7">
        <f t="shared" si="4"/>
        <v>33.394189382209682</v>
      </c>
      <c r="O150" s="19">
        <f t="shared" si="5"/>
        <v>0.78889191911765</v>
      </c>
    </row>
    <row r="151" spans="1:15" x14ac:dyDescent="0.3">
      <c r="A151" s="7" t="s">
        <v>123</v>
      </c>
      <c r="B151" s="7" t="s">
        <v>275</v>
      </c>
      <c r="C151" s="7" t="s">
        <v>246</v>
      </c>
      <c r="D151" s="7" t="s">
        <v>111</v>
      </c>
      <c r="F151" s="34">
        <v>1708</v>
      </c>
      <c r="G151" s="7" t="s">
        <v>51</v>
      </c>
      <c r="H151" s="7" t="s">
        <v>96</v>
      </c>
      <c r="I151" s="7">
        <v>1</v>
      </c>
      <c r="J151" s="7">
        <v>84661</v>
      </c>
      <c r="L151" s="19">
        <v>2.5064715320329234</v>
      </c>
      <c r="N151" s="7">
        <f t="shared" si="4"/>
        <v>39.100955899713604</v>
      </c>
      <c r="O151" s="19">
        <f t="shared" si="5"/>
        <v>0.92370645042495603</v>
      </c>
    </row>
    <row r="152" spans="1:15" x14ac:dyDescent="0.3">
      <c r="A152" s="7" t="s">
        <v>123</v>
      </c>
      <c r="B152" s="7" t="s">
        <v>276</v>
      </c>
      <c r="C152" s="7" t="s">
        <v>246</v>
      </c>
      <c r="D152" s="7" t="s">
        <v>111</v>
      </c>
      <c r="F152" s="34">
        <v>1709</v>
      </c>
      <c r="G152" s="7" t="s">
        <v>51</v>
      </c>
      <c r="H152" s="7" t="s">
        <v>96</v>
      </c>
      <c r="I152" s="7">
        <v>1</v>
      </c>
      <c r="J152" s="7">
        <v>84661</v>
      </c>
      <c r="L152" s="19">
        <v>2.1621562767006428</v>
      </c>
      <c r="N152" s="7">
        <f t="shared" si="4"/>
        <v>33.729637916530031</v>
      </c>
      <c r="O152" s="19">
        <f t="shared" si="5"/>
        <v>0.79681643062401886</v>
      </c>
    </row>
    <row r="153" spans="1:15" x14ac:dyDescent="0.3">
      <c r="A153" s="7" t="s">
        <v>123</v>
      </c>
      <c r="B153" s="7" t="s">
        <v>277</v>
      </c>
      <c r="C153" s="7" t="s">
        <v>246</v>
      </c>
      <c r="D153" s="7" t="s">
        <v>111</v>
      </c>
      <c r="F153" s="34">
        <v>1710</v>
      </c>
      <c r="G153" s="7" t="s">
        <v>51</v>
      </c>
      <c r="H153" s="7" t="s">
        <v>96</v>
      </c>
      <c r="I153" s="7">
        <v>1</v>
      </c>
      <c r="J153" s="7">
        <v>84661</v>
      </c>
      <c r="L153" s="19">
        <v>2.407517178319766</v>
      </c>
      <c r="N153" s="7">
        <f t="shared" si="4"/>
        <v>37.55726798178835</v>
      </c>
      <c r="O153" s="19">
        <f t="shared" si="5"/>
        <v>0.88723894075875198</v>
      </c>
    </row>
    <row r="154" spans="1:15" x14ac:dyDescent="0.3">
      <c r="A154" s="7" t="s">
        <v>123</v>
      </c>
      <c r="B154" s="7" t="s">
        <v>278</v>
      </c>
      <c r="C154" s="7" t="s">
        <v>246</v>
      </c>
      <c r="D154" s="7" t="s">
        <v>111</v>
      </c>
      <c r="F154" s="34">
        <v>1711</v>
      </c>
      <c r="G154" s="7" t="s">
        <v>51</v>
      </c>
      <c r="H154" s="7" t="s">
        <v>96</v>
      </c>
      <c r="I154" s="7">
        <v>1</v>
      </c>
      <c r="J154" s="7">
        <v>84661</v>
      </c>
      <c r="L154" s="19">
        <v>2.4354535450719546</v>
      </c>
      <c r="N154" s="7">
        <f t="shared" si="4"/>
        <v>37.993075303122495</v>
      </c>
      <c r="O154" s="19">
        <f t="shared" si="5"/>
        <v>0.89753429095150061</v>
      </c>
    </row>
    <row r="155" spans="1:15" x14ac:dyDescent="0.3">
      <c r="A155" s="7" t="s">
        <v>123</v>
      </c>
      <c r="B155" s="7" t="s">
        <v>279</v>
      </c>
      <c r="C155" s="7" t="s">
        <v>246</v>
      </c>
      <c r="D155" s="7" t="s">
        <v>111</v>
      </c>
      <c r="F155" s="34">
        <v>1712</v>
      </c>
      <c r="G155" s="7" t="s">
        <v>51</v>
      </c>
      <c r="H155" s="7" t="s">
        <v>96</v>
      </c>
      <c r="I155" s="7">
        <v>1</v>
      </c>
      <c r="J155" s="7">
        <v>84661</v>
      </c>
      <c r="L155" s="19">
        <v>2.2914435725827889</v>
      </c>
      <c r="N155" s="7">
        <f t="shared" si="4"/>
        <v>35.746519732291503</v>
      </c>
      <c r="O155" s="19">
        <f t="shared" si="5"/>
        <v>0.84446249707165055</v>
      </c>
    </row>
    <row r="156" spans="1:15" x14ac:dyDescent="0.3">
      <c r="A156" s="7" t="s">
        <v>123</v>
      </c>
      <c r="B156" s="7" t="s">
        <v>280</v>
      </c>
      <c r="C156" s="7" t="s">
        <v>246</v>
      </c>
      <c r="D156" s="7" t="s">
        <v>111</v>
      </c>
      <c r="F156" s="34">
        <v>1713</v>
      </c>
      <c r="G156" s="7" t="s">
        <v>51</v>
      </c>
      <c r="H156" s="7" t="s">
        <v>96</v>
      </c>
      <c r="I156" s="7">
        <v>1</v>
      </c>
      <c r="J156" s="7">
        <v>84661</v>
      </c>
      <c r="L156" s="19">
        <v>2.0117278909002616</v>
      </c>
      <c r="N156" s="7">
        <f t="shared" si="4"/>
        <v>31.382955098044082</v>
      </c>
      <c r="O156" s="19">
        <f t="shared" si="5"/>
        <v>0.74137926785755148</v>
      </c>
    </row>
    <row r="157" spans="1:15" x14ac:dyDescent="0.3">
      <c r="A157" s="7" t="s">
        <v>123</v>
      </c>
      <c r="B157" s="7" t="s">
        <v>281</v>
      </c>
      <c r="C157" s="7" t="s">
        <v>246</v>
      </c>
      <c r="D157" s="7" t="s">
        <v>111</v>
      </c>
      <c r="F157" s="34">
        <v>1714</v>
      </c>
      <c r="G157" s="7" t="s">
        <v>51</v>
      </c>
      <c r="H157" s="7" t="s">
        <v>96</v>
      </c>
      <c r="I157" s="7">
        <v>1</v>
      </c>
      <c r="J157" s="7">
        <v>84661</v>
      </c>
      <c r="L157" s="19">
        <v>2.5091373278909517</v>
      </c>
      <c r="N157" s="7">
        <f t="shared" si="4"/>
        <v>39.142542315098851</v>
      </c>
      <c r="O157" s="19">
        <f t="shared" si="5"/>
        <v>0.92468887244655396</v>
      </c>
    </row>
    <row r="158" spans="1:15" x14ac:dyDescent="0.3">
      <c r="A158" s="7" t="s">
        <v>123</v>
      </c>
      <c r="B158" s="7" t="s">
        <v>282</v>
      </c>
      <c r="C158" s="7" t="s">
        <v>246</v>
      </c>
      <c r="D158" s="7" t="s">
        <v>111</v>
      </c>
      <c r="F158" s="34">
        <v>1715</v>
      </c>
      <c r="G158" s="7" t="s">
        <v>51</v>
      </c>
      <c r="H158" s="7" t="s">
        <v>96</v>
      </c>
      <c r="I158" s="7">
        <v>1</v>
      </c>
      <c r="J158" s="7">
        <v>84661</v>
      </c>
      <c r="L158" s="19">
        <v>2.7606191933940165</v>
      </c>
      <c r="N158" s="7">
        <f t="shared" si="4"/>
        <v>43.065659416946652</v>
      </c>
      <c r="O158" s="19">
        <f t="shared" si="5"/>
        <v>1.0173671328462137</v>
      </c>
    </row>
    <row r="159" spans="1:15" x14ac:dyDescent="0.3">
      <c r="A159" s="7" t="s">
        <v>123</v>
      </c>
      <c r="B159" s="7" t="s">
        <v>283</v>
      </c>
      <c r="C159" s="7" t="s">
        <v>246</v>
      </c>
      <c r="D159" s="7" t="s">
        <v>111</v>
      </c>
      <c r="F159" s="34">
        <v>1716</v>
      </c>
      <c r="G159" s="7" t="s">
        <v>51</v>
      </c>
      <c r="H159" s="7" t="s">
        <v>96</v>
      </c>
      <c r="I159" s="7">
        <v>1</v>
      </c>
      <c r="J159" s="7">
        <v>84661</v>
      </c>
      <c r="L159" s="19">
        <v>2.4125083129320255</v>
      </c>
      <c r="N159" s="7">
        <f t="shared" si="4"/>
        <v>37.635129681739599</v>
      </c>
      <c r="O159" s="19">
        <f t="shared" si="5"/>
        <v>0.88907831662133929</v>
      </c>
    </row>
    <row r="160" spans="1:15" x14ac:dyDescent="0.3">
      <c r="A160" s="7" t="s">
        <v>123</v>
      </c>
      <c r="B160" s="7" t="s">
        <v>284</v>
      </c>
      <c r="C160" s="7" t="s">
        <v>246</v>
      </c>
      <c r="D160" s="7" t="s">
        <v>111</v>
      </c>
      <c r="F160" s="34">
        <v>1717</v>
      </c>
      <c r="G160" s="7" t="s">
        <v>51</v>
      </c>
      <c r="H160" s="7" t="s">
        <v>96</v>
      </c>
      <c r="I160" s="7">
        <v>1</v>
      </c>
      <c r="J160" s="7">
        <v>84661</v>
      </c>
      <c r="L160" s="19">
        <v>2.17080485563543</v>
      </c>
      <c r="N160" s="7">
        <f t="shared" si="4"/>
        <v>33.864555747912711</v>
      </c>
      <c r="O160" s="19">
        <f t="shared" si="5"/>
        <v>0.80000367933080663</v>
      </c>
    </row>
    <row r="161" spans="1:15" x14ac:dyDescent="0.3">
      <c r="A161" s="7" t="s">
        <v>123</v>
      </c>
      <c r="B161" s="7" t="s">
        <v>285</v>
      </c>
      <c r="C161" s="7" t="s">
        <v>246</v>
      </c>
      <c r="D161" s="7" t="s">
        <v>111</v>
      </c>
      <c r="F161" s="34">
        <v>1718</v>
      </c>
      <c r="G161" s="7" t="s">
        <v>51</v>
      </c>
      <c r="H161" s="7" t="s">
        <v>96</v>
      </c>
      <c r="I161" s="7">
        <v>1</v>
      </c>
      <c r="J161" s="7">
        <v>84661</v>
      </c>
      <c r="L161" s="19">
        <v>2.0889237892922079</v>
      </c>
      <c r="N161" s="7">
        <f t="shared" si="4"/>
        <v>32.587211112958443</v>
      </c>
      <c r="O161" s="19">
        <f t="shared" si="5"/>
        <v>0.76982816439584789</v>
      </c>
    </row>
    <row r="162" spans="1:15" x14ac:dyDescent="0.3">
      <c r="A162" s="7" t="s">
        <v>123</v>
      </c>
      <c r="B162" s="7" t="s">
        <v>286</v>
      </c>
      <c r="C162" s="7" t="s">
        <v>246</v>
      </c>
      <c r="D162" s="7" t="s">
        <v>111</v>
      </c>
      <c r="F162" s="34">
        <v>1719</v>
      </c>
      <c r="G162" s="7" t="s">
        <v>51</v>
      </c>
      <c r="H162" s="7" t="s">
        <v>96</v>
      </c>
      <c r="I162" s="7">
        <v>1</v>
      </c>
      <c r="J162" s="7">
        <v>84661</v>
      </c>
      <c r="L162" s="19">
        <v>2.2192426743426483</v>
      </c>
      <c r="N162" s="7">
        <f t="shared" si="4"/>
        <v>34.620185719745315</v>
      </c>
      <c r="O162" s="19">
        <f t="shared" si="5"/>
        <v>0.81785440095782747</v>
      </c>
    </row>
    <row r="163" spans="1:15" x14ac:dyDescent="0.3">
      <c r="A163" s="7" t="s">
        <v>123</v>
      </c>
      <c r="B163" s="7" t="s">
        <v>287</v>
      </c>
      <c r="C163" s="7" t="s">
        <v>246</v>
      </c>
      <c r="D163" s="7" t="s">
        <v>111</v>
      </c>
      <c r="F163" s="34">
        <v>1720</v>
      </c>
      <c r="G163" s="7" t="s">
        <v>51</v>
      </c>
      <c r="H163" s="7" t="s">
        <v>96</v>
      </c>
      <c r="I163" s="7">
        <v>1</v>
      </c>
      <c r="J163" s="7">
        <v>84661</v>
      </c>
      <c r="L163" s="19">
        <v>2.737469627215575</v>
      </c>
      <c r="N163" s="7">
        <f t="shared" si="4"/>
        <v>42.704526184562972</v>
      </c>
      <c r="O163" s="19">
        <f t="shared" si="5"/>
        <v>1.0088358555784356</v>
      </c>
    </row>
    <row r="164" spans="1:15" x14ac:dyDescent="0.3">
      <c r="A164" s="7" t="s">
        <v>123</v>
      </c>
      <c r="B164" s="7" t="s">
        <v>288</v>
      </c>
      <c r="C164" s="7" t="s">
        <v>246</v>
      </c>
      <c r="D164" s="7" t="s">
        <v>111</v>
      </c>
      <c r="F164" s="34">
        <v>1721</v>
      </c>
      <c r="G164" s="7" t="s">
        <v>51</v>
      </c>
      <c r="H164" s="7" t="s">
        <v>96</v>
      </c>
      <c r="I164" s="7">
        <v>1</v>
      </c>
      <c r="J164" s="7">
        <v>84661</v>
      </c>
      <c r="L164" s="19">
        <v>2.233574015373645</v>
      </c>
      <c r="N164" s="7">
        <f t="shared" si="4"/>
        <v>34.843754639828866</v>
      </c>
      <c r="O164" s="19">
        <f t="shared" si="5"/>
        <v>0.82313591003718034</v>
      </c>
    </row>
    <row r="165" spans="1:15" x14ac:dyDescent="0.3">
      <c r="A165" s="7" t="s">
        <v>123</v>
      </c>
      <c r="B165" s="7" t="s">
        <v>289</v>
      </c>
      <c r="C165" s="7" t="s">
        <v>246</v>
      </c>
      <c r="D165" s="7" t="s">
        <v>111</v>
      </c>
      <c r="F165" s="34">
        <v>1722</v>
      </c>
      <c r="G165" s="7" t="s">
        <v>51</v>
      </c>
      <c r="H165" s="7" t="s">
        <v>96</v>
      </c>
      <c r="I165" s="7">
        <v>1</v>
      </c>
      <c r="J165" s="7">
        <v>84661</v>
      </c>
      <c r="L165" s="19">
        <v>1.8636221751819351</v>
      </c>
      <c r="N165" s="7">
        <f t="shared" si="4"/>
        <v>29.072505932838187</v>
      </c>
      <c r="O165" s="19">
        <f t="shared" si="5"/>
        <v>0.68679807545004634</v>
      </c>
    </row>
    <row r="166" spans="1:15" x14ac:dyDescent="0.3">
      <c r="A166" s="7" t="s">
        <v>123</v>
      </c>
      <c r="B166" s="7" t="s">
        <v>290</v>
      </c>
      <c r="C166" s="7" t="s">
        <v>246</v>
      </c>
      <c r="D166" s="7" t="s">
        <v>111</v>
      </c>
      <c r="F166" s="34">
        <v>1723</v>
      </c>
      <c r="G166" s="7" t="s">
        <v>51</v>
      </c>
      <c r="H166" s="7" t="s">
        <v>96</v>
      </c>
      <c r="I166" s="7">
        <v>1</v>
      </c>
      <c r="J166" s="7">
        <v>84661</v>
      </c>
      <c r="L166" s="19">
        <v>2.1088568006053729</v>
      </c>
      <c r="N166" s="7">
        <f t="shared" si="4"/>
        <v>32.898166089443819</v>
      </c>
      <c r="O166" s="19">
        <f t="shared" si="5"/>
        <v>0.77717404919487876</v>
      </c>
    </row>
    <row r="167" spans="1:15" x14ac:dyDescent="0.3">
      <c r="A167" s="7" t="s">
        <v>123</v>
      </c>
      <c r="B167" s="7" t="s">
        <v>291</v>
      </c>
      <c r="C167" s="7" t="s">
        <v>246</v>
      </c>
      <c r="D167" s="7" t="s">
        <v>111</v>
      </c>
      <c r="F167" s="34">
        <v>1724</v>
      </c>
      <c r="G167" s="7" t="s">
        <v>51</v>
      </c>
      <c r="H167" s="7" t="s">
        <v>96</v>
      </c>
      <c r="I167" s="7">
        <v>1</v>
      </c>
      <c r="J167" s="7">
        <v>84661</v>
      </c>
      <c r="L167" s="19">
        <v>2.5209807189469546</v>
      </c>
      <c r="N167" s="7">
        <f t="shared" si="4"/>
        <v>39.327299215572488</v>
      </c>
      <c r="O167" s="19">
        <f t="shared" si="5"/>
        <v>0.92905350079900995</v>
      </c>
    </row>
    <row r="168" spans="1:15" x14ac:dyDescent="0.3">
      <c r="A168" s="7" t="s">
        <v>123</v>
      </c>
      <c r="B168" s="7" t="s">
        <v>292</v>
      </c>
      <c r="C168" s="7" t="s">
        <v>246</v>
      </c>
      <c r="D168" s="7" t="s">
        <v>111</v>
      </c>
      <c r="F168" s="34">
        <v>1725</v>
      </c>
      <c r="G168" s="7" t="s">
        <v>51</v>
      </c>
      <c r="H168" s="7" t="s">
        <v>96</v>
      </c>
      <c r="I168" s="7">
        <v>1</v>
      </c>
      <c r="J168" s="7">
        <v>84661</v>
      </c>
      <c r="L168" s="19">
        <v>2.4246616769582987</v>
      </c>
      <c r="N168" s="7">
        <f t="shared" si="4"/>
        <v>37.824722160549463</v>
      </c>
      <c r="O168" s="19">
        <f t="shared" si="5"/>
        <v>0.89355717887928243</v>
      </c>
    </row>
    <row r="169" spans="1:15" x14ac:dyDescent="0.3">
      <c r="A169" s="7" t="s">
        <v>123</v>
      </c>
      <c r="B169" s="7" t="s">
        <v>293</v>
      </c>
      <c r="C169" s="7" t="s">
        <v>246</v>
      </c>
      <c r="D169" s="7" t="s">
        <v>111</v>
      </c>
      <c r="F169" s="34">
        <v>1726</v>
      </c>
      <c r="G169" s="7" t="s">
        <v>51</v>
      </c>
      <c r="H169" s="7" t="s">
        <v>96</v>
      </c>
      <c r="I169" s="7">
        <v>1</v>
      </c>
      <c r="J169" s="7">
        <v>84661</v>
      </c>
      <c r="L169" s="19">
        <v>2.4999156717368956</v>
      </c>
      <c r="N169" s="7">
        <f t="shared" si="4"/>
        <v>38.998684479095573</v>
      </c>
      <c r="O169" s="19">
        <f t="shared" si="5"/>
        <v>0.92129042839313424</v>
      </c>
    </row>
    <row r="170" spans="1:15" x14ac:dyDescent="0.3">
      <c r="A170" s="7" t="s">
        <v>123</v>
      </c>
      <c r="B170" s="7" t="s">
        <v>294</v>
      </c>
      <c r="C170" s="7" t="s">
        <v>246</v>
      </c>
      <c r="D170" s="7" t="s">
        <v>111</v>
      </c>
      <c r="F170" s="34">
        <v>1727</v>
      </c>
      <c r="G170" s="7" t="s">
        <v>51</v>
      </c>
      <c r="H170" s="7" t="s">
        <v>96</v>
      </c>
      <c r="I170" s="7">
        <v>1</v>
      </c>
      <c r="J170" s="7">
        <v>84661</v>
      </c>
      <c r="L170" s="19">
        <v>2.1987543599724715</v>
      </c>
      <c r="N170" s="7">
        <f t="shared" si="4"/>
        <v>34.300568015570555</v>
      </c>
      <c r="O170" s="19">
        <f t="shared" si="5"/>
        <v>0.81030387109933866</v>
      </c>
    </row>
    <row r="171" spans="1:15" x14ac:dyDescent="0.3">
      <c r="A171" s="7" t="s">
        <v>123</v>
      </c>
      <c r="B171" s="7" t="s">
        <v>295</v>
      </c>
      <c r="C171" s="7" t="s">
        <v>246</v>
      </c>
      <c r="D171" s="7" t="s">
        <v>111</v>
      </c>
      <c r="F171" s="34">
        <v>1728</v>
      </c>
      <c r="G171" s="7" t="s">
        <v>51</v>
      </c>
      <c r="H171" s="7" t="s">
        <v>96</v>
      </c>
      <c r="I171" s="7">
        <v>1</v>
      </c>
      <c r="J171" s="7">
        <v>84661</v>
      </c>
      <c r="L171" s="19">
        <v>2.6607578813154342</v>
      </c>
      <c r="N171" s="7">
        <f t="shared" si="4"/>
        <v>41.507822948520776</v>
      </c>
      <c r="O171" s="19">
        <f t="shared" si="5"/>
        <v>0.98056538308124819</v>
      </c>
    </row>
    <row r="172" spans="1:15" x14ac:dyDescent="0.3">
      <c r="A172" s="7" t="s">
        <v>123</v>
      </c>
      <c r="B172" s="7" t="s">
        <v>296</v>
      </c>
      <c r="C172" s="7" t="s">
        <v>246</v>
      </c>
      <c r="D172" s="7" t="s">
        <v>111</v>
      </c>
      <c r="F172" s="34">
        <v>1729</v>
      </c>
      <c r="G172" s="7" t="s">
        <v>51</v>
      </c>
      <c r="H172" s="7" t="s">
        <v>96</v>
      </c>
      <c r="I172" s="7">
        <v>1</v>
      </c>
      <c r="J172" s="7">
        <v>84661</v>
      </c>
      <c r="L172" s="19">
        <v>2.7338284788635221</v>
      </c>
      <c r="N172" s="7">
        <f t="shared" si="4"/>
        <v>42.647724270270949</v>
      </c>
      <c r="O172" s="19">
        <f t="shared" si="5"/>
        <v>1.0074939882654574</v>
      </c>
    </row>
    <row r="173" spans="1:15" x14ac:dyDescent="0.3">
      <c r="A173" s="7" t="s">
        <v>123</v>
      </c>
      <c r="B173" s="7" t="s">
        <v>297</v>
      </c>
      <c r="C173" s="7" t="s">
        <v>246</v>
      </c>
      <c r="D173" s="7" t="s">
        <v>111</v>
      </c>
      <c r="F173" s="34">
        <v>1730</v>
      </c>
      <c r="G173" s="7" t="s">
        <v>51</v>
      </c>
      <c r="H173" s="7" t="s">
        <v>96</v>
      </c>
      <c r="I173" s="7">
        <v>1</v>
      </c>
      <c r="J173" s="7">
        <v>84661</v>
      </c>
      <c r="L173" s="19">
        <v>2.3941469790286245</v>
      </c>
      <c r="N173" s="7">
        <f t="shared" si="4"/>
        <v>37.348692872846541</v>
      </c>
      <c r="O173" s="19">
        <f t="shared" si="5"/>
        <v>0.88231163990140782</v>
      </c>
    </row>
    <row r="174" spans="1:15" x14ac:dyDescent="0.3">
      <c r="A174" s="7" t="s">
        <v>123</v>
      </c>
      <c r="B174" s="7" t="s">
        <v>298</v>
      </c>
      <c r="C174" s="7" t="s">
        <v>246</v>
      </c>
      <c r="D174" s="7" t="s">
        <v>111</v>
      </c>
      <c r="F174" s="34">
        <v>1731</v>
      </c>
      <c r="G174" s="7" t="s">
        <v>51</v>
      </c>
      <c r="H174" s="7" t="s">
        <v>96</v>
      </c>
      <c r="I174" s="7">
        <v>1</v>
      </c>
      <c r="J174" s="7">
        <v>84661</v>
      </c>
      <c r="L174" s="19">
        <v>2.3771635708530821</v>
      </c>
      <c r="N174" s="7">
        <f t="shared" si="4"/>
        <v>37.083751705308082</v>
      </c>
      <c r="O174" s="19">
        <f t="shared" si="5"/>
        <v>0.87605276822404843</v>
      </c>
    </row>
    <row r="175" spans="1:15" x14ac:dyDescent="0.3">
      <c r="A175" s="7" t="s">
        <v>123</v>
      </c>
      <c r="B175" s="7" t="s">
        <v>299</v>
      </c>
      <c r="C175" s="7" t="s">
        <v>246</v>
      </c>
      <c r="D175" s="7" t="s">
        <v>111</v>
      </c>
      <c r="F175" s="34">
        <v>1732</v>
      </c>
      <c r="G175" s="7" t="s">
        <v>51</v>
      </c>
      <c r="H175" s="7" t="s">
        <v>96</v>
      </c>
      <c r="I175" s="7">
        <v>1</v>
      </c>
      <c r="J175" s="7">
        <v>84661</v>
      </c>
      <c r="L175" s="19">
        <v>2.2431227951892536</v>
      </c>
      <c r="N175" s="7">
        <f t="shared" si="4"/>
        <v>34.992715604952359</v>
      </c>
      <c r="O175" s="19">
        <f t="shared" si="5"/>
        <v>0.82665490851637369</v>
      </c>
    </row>
    <row r="176" spans="1:15" x14ac:dyDescent="0.3">
      <c r="A176" s="7" t="s">
        <v>123</v>
      </c>
      <c r="B176" s="7" t="s">
        <v>300</v>
      </c>
      <c r="C176" s="7" t="s">
        <v>246</v>
      </c>
      <c r="D176" s="7" t="s">
        <v>111</v>
      </c>
      <c r="F176" s="34">
        <v>1733</v>
      </c>
      <c r="G176" s="7" t="s">
        <v>51</v>
      </c>
      <c r="H176" s="7" t="s">
        <v>96</v>
      </c>
      <c r="I176" s="7">
        <v>1</v>
      </c>
      <c r="J176" s="7">
        <v>84661</v>
      </c>
      <c r="L176" s="19">
        <v>2.1884444617202914</v>
      </c>
      <c r="N176" s="7">
        <f t="shared" si="4"/>
        <v>34.13973360283655</v>
      </c>
      <c r="O176" s="19">
        <f t="shared" si="5"/>
        <v>0.80650437870652492</v>
      </c>
    </row>
    <row r="177" spans="1:15" x14ac:dyDescent="0.3">
      <c r="A177" s="7" t="s">
        <v>123</v>
      </c>
      <c r="B177" s="7" t="s">
        <v>301</v>
      </c>
      <c r="C177" s="7" t="s">
        <v>246</v>
      </c>
      <c r="D177" s="7" t="s">
        <v>111</v>
      </c>
      <c r="F177" s="34">
        <v>1734</v>
      </c>
      <c r="G177" s="7" t="s">
        <v>51</v>
      </c>
      <c r="H177" s="7" t="s">
        <v>96</v>
      </c>
      <c r="I177" s="7">
        <v>1</v>
      </c>
      <c r="J177" s="7">
        <v>84661</v>
      </c>
      <c r="L177" s="19">
        <v>2.2132433082287748</v>
      </c>
      <c r="N177" s="7">
        <f t="shared" si="4"/>
        <v>34.526595608368893</v>
      </c>
      <c r="O177" s="19">
        <f t="shared" si="5"/>
        <v>0.81564346294914769</v>
      </c>
    </row>
    <row r="178" spans="1:15" x14ac:dyDescent="0.3">
      <c r="A178" s="7" t="s">
        <v>123</v>
      </c>
      <c r="B178" s="7" t="s">
        <v>302</v>
      </c>
      <c r="C178" s="7" t="s">
        <v>246</v>
      </c>
      <c r="D178" s="7" t="s">
        <v>111</v>
      </c>
      <c r="F178" s="34">
        <v>1735</v>
      </c>
      <c r="G178" s="7" t="s">
        <v>51</v>
      </c>
      <c r="H178" s="7" t="s">
        <v>96</v>
      </c>
      <c r="I178" s="7">
        <v>1</v>
      </c>
      <c r="J178" s="7">
        <v>84661</v>
      </c>
      <c r="L178" s="19">
        <v>2.2411497154119187</v>
      </c>
      <c r="N178" s="7">
        <f t="shared" si="4"/>
        <v>34.961935560425935</v>
      </c>
      <c r="O178" s="19">
        <f t="shared" si="5"/>
        <v>0.82592777218379032</v>
      </c>
    </row>
    <row r="179" spans="1:15" x14ac:dyDescent="0.3">
      <c r="A179" s="7" t="s">
        <v>123</v>
      </c>
      <c r="B179" s="7" t="s">
        <v>303</v>
      </c>
      <c r="C179" s="7" t="s">
        <v>246</v>
      </c>
      <c r="D179" s="7" t="s">
        <v>111</v>
      </c>
      <c r="F179" s="34">
        <v>1736</v>
      </c>
      <c r="G179" s="7" t="s">
        <v>51</v>
      </c>
      <c r="H179" s="7" t="s">
        <v>96</v>
      </c>
      <c r="I179" s="7">
        <v>1</v>
      </c>
      <c r="J179" s="7">
        <v>84661</v>
      </c>
      <c r="L179" s="19">
        <v>2.1235792700969167</v>
      </c>
      <c r="N179" s="7">
        <f t="shared" si="4"/>
        <v>33.127836613511903</v>
      </c>
      <c r="O179" s="19">
        <f t="shared" si="5"/>
        <v>0.78259970029912007</v>
      </c>
    </row>
    <row r="180" spans="1:15" x14ac:dyDescent="0.3">
      <c r="A180" s="7" t="s">
        <v>123</v>
      </c>
      <c r="B180" s="7" t="s">
        <v>304</v>
      </c>
      <c r="C180" s="7" t="s">
        <v>246</v>
      </c>
      <c r="D180" s="7" t="s">
        <v>111</v>
      </c>
      <c r="F180" s="34">
        <v>1737</v>
      </c>
      <c r="G180" s="7" t="s">
        <v>51</v>
      </c>
      <c r="H180" s="7" t="s">
        <v>96</v>
      </c>
      <c r="I180" s="7">
        <v>1</v>
      </c>
      <c r="J180" s="7">
        <v>84661</v>
      </c>
      <c r="L180" s="19">
        <v>2.6108686968505608</v>
      </c>
      <c r="N180" s="7">
        <f t="shared" si="4"/>
        <v>40.729551670868744</v>
      </c>
      <c r="O180" s="19">
        <f t="shared" si="5"/>
        <v>0.9621797916601208</v>
      </c>
    </row>
    <row r="181" spans="1:15" x14ac:dyDescent="0.3">
      <c r="A181" s="7" t="s">
        <v>123</v>
      </c>
      <c r="B181" s="7" t="s">
        <v>305</v>
      </c>
      <c r="C181" s="7" t="s">
        <v>246</v>
      </c>
      <c r="D181" s="7" t="s">
        <v>111</v>
      </c>
      <c r="F181" s="34">
        <v>1738</v>
      </c>
      <c r="G181" s="7" t="s">
        <v>51</v>
      </c>
      <c r="H181" s="7" t="s">
        <v>96</v>
      </c>
      <c r="I181" s="7">
        <v>1</v>
      </c>
      <c r="J181" s="7">
        <v>84661</v>
      </c>
      <c r="L181" s="19">
        <v>2.5848125737174161</v>
      </c>
      <c r="N181" s="7">
        <f t="shared" si="4"/>
        <v>40.323076149991692</v>
      </c>
      <c r="O181" s="19">
        <f t="shared" si="5"/>
        <v>0.95257736502029722</v>
      </c>
    </row>
    <row r="182" spans="1:15" x14ac:dyDescent="0.3">
      <c r="A182" s="7" t="s">
        <v>123</v>
      </c>
      <c r="B182" s="7" t="s">
        <v>306</v>
      </c>
      <c r="C182" s="7" t="s">
        <v>246</v>
      </c>
      <c r="D182" s="7" t="s">
        <v>111</v>
      </c>
      <c r="F182" s="34">
        <v>1739</v>
      </c>
      <c r="G182" s="7" t="s">
        <v>51</v>
      </c>
      <c r="H182" s="7" t="s">
        <v>96</v>
      </c>
      <c r="I182" s="7">
        <v>1</v>
      </c>
      <c r="J182" s="7">
        <v>84661</v>
      </c>
      <c r="L182" s="19">
        <v>2.314820160334814</v>
      </c>
      <c r="N182" s="7">
        <f t="shared" si="4"/>
        <v>36.111194501223096</v>
      </c>
      <c r="O182" s="19">
        <f t="shared" si="5"/>
        <v>0.85307743828263538</v>
      </c>
    </row>
    <row r="183" spans="1:15" x14ac:dyDescent="0.3">
      <c r="A183" s="7" t="s">
        <v>123</v>
      </c>
      <c r="B183" s="7" t="s">
        <v>307</v>
      </c>
      <c r="C183" s="7" t="s">
        <v>246</v>
      </c>
      <c r="D183" s="7" t="s">
        <v>111</v>
      </c>
      <c r="F183" s="34">
        <v>1740</v>
      </c>
      <c r="G183" s="7" t="s">
        <v>51</v>
      </c>
      <c r="H183" s="7" t="s">
        <v>96</v>
      </c>
      <c r="I183" s="7">
        <v>1</v>
      </c>
      <c r="J183" s="7">
        <v>84661</v>
      </c>
      <c r="L183" s="19">
        <v>2.6568095881948954</v>
      </c>
      <c r="N183" s="7">
        <f t="shared" si="4"/>
        <v>41.44622957584037</v>
      </c>
      <c r="O183" s="19">
        <f t="shared" si="5"/>
        <v>0.97911032413603361</v>
      </c>
    </row>
    <row r="184" spans="1:15" x14ac:dyDescent="0.3">
      <c r="A184" s="7" t="s">
        <v>123</v>
      </c>
      <c r="B184" s="7" t="s">
        <v>308</v>
      </c>
      <c r="C184" s="7" t="s">
        <v>246</v>
      </c>
      <c r="D184" s="7" t="s">
        <v>111</v>
      </c>
      <c r="F184" s="34">
        <v>1741</v>
      </c>
      <c r="G184" s="7" t="s">
        <v>51</v>
      </c>
      <c r="H184" s="7" t="s">
        <v>96</v>
      </c>
      <c r="I184" s="7">
        <v>1</v>
      </c>
      <c r="J184" s="7">
        <v>84661</v>
      </c>
      <c r="L184" s="19">
        <v>3.0141715008633647</v>
      </c>
      <c r="N184" s="7">
        <f t="shared" si="4"/>
        <v>47.021075413468495</v>
      </c>
      <c r="O184" s="19">
        <f t="shared" si="5"/>
        <v>1.1108084103298683</v>
      </c>
    </row>
    <row r="185" spans="1:15" x14ac:dyDescent="0.3">
      <c r="A185" s="7" t="s">
        <v>123</v>
      </c>
      <c r="B185" s="7" t="s">
        <v>309</v>
      </c>
      <c r="C185" s="7" t="s">
        <v>246</v>
      </c>
      <c r="D185" s="7" t="s">
        <v>111</v>
      </c>
      <c r="F185" s="34">
        <v>1742</v>
      </c>
      <c r="G185" s="7" t="s">
        <v>51</v>
      </c>
      <c r="H185" s="7" t="s">
        <v>96</v>
      </c>
      <c r="I185" s="7">
        <v>1</v>
      </c>
      <c r="J185" s="7">
        <v>84661</v>
      </c>
      <c r="L185" s="19">
        <v>2.5644242769538663</v>
      </c>
      <c r="N185" s="7">
        <f t="shared" si="4"/>
        <v>40.005018720480315</v>
      </c>
      <c r="O185" s="19">
        <f t="shared" si="5"/>
        <v>0.94506369451058492</v>
      </c>
    </row>
    <row r="186" spans="1:15" x14ac:dyDescent="0.3">
      <c r="A186" s="7" t="s">
        <v>123</v>
      </c>
      <c r="B186" s="7" t="s">
        <v>310</v>
      </c>
      <c r="C186" s="7" t="s">
        <v>246</v>
      </c>
      <c r="D186" s="7" t="s">
        <v>111</v>
      </c>
      <c r="F186" s="34">
        <v>1743</v>
      </c>
      <c r="G186" s="7" t="s">
        <v>51</v>
      </c>
      <c r="H186" s="7" t="s">
        <v>96</v>
      </c>
      <c r="I186" s="7">
        <v>1</v>
      </c>
      <c r="J186" s="7">
        <v>84661</v>
      </c>
      <c r="L186" s="19">
        <v>2.0630737863936672</v>
      </c>
      <c r="N186" s="7">
        <f t="shared" si="4"/>
        <v>32.183951067741205</v>
      </c>
      <c r="O186" s="19">
        <f t="shared" si="5"/>
        <v>0.76030169895799027</v>
      </c>
    </row>
    <row r="187" spans="1:15" x14ac:dyDescent="0.3">
      <c r="A187" s="7" t="s">
        <v>123</v>
      </c>
      <c r="B187" s="7" t="s">
        <v>311</v>
      </c>
      <c r="C187" s="7" t="s">
        <v>246</v>
      </c>
      <c r="D187" s="7" t="s">
        <v>111</v>
      </c>
      <c r="F187" s="34">
        <v>1744</v>
      </c>
      <c r="G187" s="7" t="s">
        <v>51</v>
      </c>
      <c r="H187" s="7" t="s">
        <v>96</v>
      </c>
      <c r="I187" s="7">
        <v>1</v>
      </c>
      <c r="J187" s="7">
        <v>84661</v>
      </c>
      <c r="L187" s="19">
        <v>1.9065570046007401</v>
      </c>
      <c r="N187" s="7">
        <f t="shared" si="4"/>
        <v>29.742289271771543</v>
      </c>
      <c r="O187" s="19">
        <f t="shared" si="5"/>
        <v>0.70262078812609208</v>
      </c>
    </row>
    <row r="188" spans="1:15" x14ac:dyDescent="0.3">
      <c r="A188" s="7" t="s">
        <v>123</v>
      </c>
      <c r="B188" s="7" t="s">
        <v>312</v>
      </c>
      <c r="C188" s="7" t="s">
        <v>246</v>
      </c>
      <c r="D188" s="7" t="s">
        <v>111</v>
      </c>
      <c r="F188" s="34">
        <v>1745</v>
      </c>
      <c r="G188" s="7" t="s">
        <v>51</v>
      </c>
      <c r="H188" s="7" t="s">
        <v>96</v>
      </c>
      <c r="I188" s="7">
        <v>1</v>
      </c>
      <c r="J188" s="7">
        <v>84661</v>
      </c>
      <c r="L188" s="19">
        <v>1.8782171454366088</v>
      </c>
      <c r="N188" s="7">
        <f t="shared" si="4"/>
        <v>29.300187468811099</v>
      </c>
      <c r="O188" s="19">
        <f t="shared" si="5"/>
        <v>0.69217673943872848</v>
      </c>
    </row>
    <row r="189" spans="1:15" x14ac:dyDescent="0.3">
      <c r="A189" s="7" t="s">
        <v>123</v>
      </c>
      <c r="B189" s="7" t="s">
        <v>313</v>
      </c>
      <c r="C189" s="7" t="s">
        <v>246</v>
      </c>
      <c r="D189" s="7" t="s">
        <v>111</v>
      </c>
      <c r="F189" s="34">
        <v>1746</v>
      </c>
      <c r="G189" s="7" t="s">
        <v>51</v>
      </c>
      <c r="H189" s="7" t="s">
        <v>96</v>
      </c>
      <c r="I189" s="7">
        <v>1</v>
      </c>
      <c r="J189" s="7">
        <v>84661</v>
      </c>
      <c r="L189" s="19">
        <v>1.8840656092679182</v>
      </c>
      <c r="N189" s="7">
        <f t="shared" si="4"/>
        <v>29.391423504579524</v>
      </c>
      <c r="O189" s="19">
        <f t="shared" si="5"/>
        <v>0.69433206564013006</v>
      </c>
    </row>
    <row r="190" spans="1:15" x14ac:dyDescent="0.3">
      <c r="A190" s="7" t="s">
        <v>123</v>
      </c>
      <c r="B190" s="7" t="s">
        <v>314</v>
      </c>
      <c r="C190" s="7" t="s">
        <v>246</v>
      </c>
      <c r="D190" s="7" t="s">
        <v>111</v>
      </c>
      <c r="F190" s="34">
        <v>1747</v>
      </c>
      <c r="G190" s="7" t="s">
        <v>51</v>
      </c>
      <c r="H190" s="7" t="s">
        <v>96</v>
      </c>
      <c r="I190" s="7">
        <v>1</v>
      </c>
      <c r="J190" s="7">
        <v>84661</v>
      </c>
      <c r="L190" s="19">
        <v>1.8425914914590857</v>
      </c>
      <c r="N190" s="7">
        <f t="shared" si="4"/>
        <v>28.74442726676174</v>
      </c>
      <c r="O190" s="19">
        <f t="shared" si="5"/>
        <v>0.67904766697208252</v>
      </c>
    </row>
    <row r="191" spans="1:15" x14ac:dyDescent="0.3">
      <c r="A191" s="7" t="s">
        <v>123</v>
      </c>
      <c r="B191" s="7" t="s">
        <v>315</v>
      </c>
      <c r="C191" s="7" t="s">
        <v>246</v>
      </c>
      <c r="D191" s="7" t="s">
        <v>111</v>
      </c>
      <c r="F191" s="34">
        <v>1748</v>
      </c>
      <c r="G191" s="7" t="s">
        <v>51</v>
      </c>
      <c r="H191" s="7" t="s">
        <v>96</v>
      </c>
      <c r="I191" s="7">
        <v>1</v>
      </c>
      <c r="J191" s="7">
        <v>84661</v>
      </c>
      <c r="L191" s="19">
        <v>2.0202636041438029</v>
      </c>
      <c r="N191" s="7">
        <f t="shared" si="4"/>
        <v>31.516112224643326</v>
      </c>
      <c r="O191" s="19">
        <f t="shared" si="5"/>
        <v>0.74452492232889589</v>
      </c>
    </row>
    <row r="192" spans="1:15" x14ac:dyDescent="0.3">
      <c r="A192" s="7" t="s">
        <v>123</v>
      </c>
      <c r="B192" s="7" t="s">
        <v>316</v>
      </c>
      <c r="C192" s="7" t="s">
        <v>246</v>
      </c>
      <c r="D192" s="7" t="s">
        <v>111</v>
      </c>
      <c r="F192" s="34">
        <v>1749</v>
      </c>
      <c r="G192" s="7" t="s">
        <v>51</v>
      </c>
      <c r="H192" s="7" t="s">
        <v>96</v>
      </c>
      <c r="I192" s="7">
        <v>1</v>
      </c>
      <c r="J192" s="7">
        <v>84661</v>
      </c>
      <c r="L192" s="19">
        <v>2.2715263354300181</v>
      </c>
      <c r="N192" s="7">
        <f t="shared" si="4"/>
        <v>35.435810832708285</v>
      </c>
      <c r="O192" s="19">
        <f t="shared" si="5"/>
        <v>0.83712242550190252</v>
      </c>
    </row>
    <row r="193" spans="1:15" x14ac:dyDescent="0.3">
      <c r="A193" s="7" t="s">
        <v>123</v>
      </c>
      <c r="B193" s="7" t="s">
        <v>317</v>
      </c>
      <c r="C193" s="7" t="s">
        <v>246</v>
      </c>
      <c r="D193" s="7" t="s">
        <v>111</v>
      </c>
      <c r="F193" s="34">
        <v>1750</v>
      </c>
      <c r="G193" s="7" t="s">
        <v>51</v>
      </c>
      <c r="H193" s="7" t="s">
        <v>96</v>
      </c>
      <c r="I193" s="7">
        <v>1</v>
      </c>
      <c r="J193" s="7">
        <v>84661</v>
      </c>
      <c r="L193" s="19">
        <v>2.3310551053663526</v>
      </c>
      <c r="N193" s="7">
        <f t="shared" si="4"/>
        <v>36.364459643715101</v>
      </c>
      <c r="O193" s="19">
        <f t="shared" si="5"/>
        <v>0.85906047988365608</v>
      </c>
    </row>
    <row r="194" spans="1:15" x14ac:dyDescent="0.3">
      <c r="A194" s="7" t="s">
        <v>123</v>
      </c>
      <c r="B194" s="7" t="s">
        <v>318</v>
      </c>
      <c r="C194" s="7" t="s">
        <v>246</v>
      </c>
      <c r="D194" s="7" t="s">
        <v>111</v>
      </c>
      <c r="F194" s="34">
        <v>1751</v>
      </c>
      <c r="G194" s="7" t="s">
        <v>51</v>
      </c>
      <c r="H194" s="7" t="s">
        <v>96</v>
      </c>
      <c r="I194" s="7">
        <v>1</v>
      </c>
      <c r="J194" s="7">
        <v>84661</v>
      </c>
      <c r="L194" s="19">
        <v>2.5998584467821342</v>
      </c>
      <c r="N194" s="7">
        <f t="shared" si="4"/>
        <v>40.557791769801291</v>
      </c>
      <c r="O194" s="19">
        <f t="shared" si="5"/>
        <v>0.95812219959134182</v>
      </c>
    </row>
    <row r="195" spans="1:15" x14ac:dyDescent="0.3">
      <c r="A195" s="7" t="s">
        <v>123</v>
      </c>
      <c r="B195" s="7" t="s">
        <v>319</v>
      </c>
      <c r="C195" s="7" t="s">
        <v>246</v>
      </c>
      <c r="D195" s="7" t="s">
        <v>111</v>
      </c>
      <c r="F195" s="34">
        <v>1752</v>
      </c>
      <c r="G195" s="7" t="s">
        <v>51</v>
      </c>
      <c r="H195" s="7" t="s">
        <v>96</v>
      </c>
      <c r="I195" s="7">
        <v>1</v>
      </c>
      <c r="J195" s="7">
        <v>84661</v>
      </c>
      <c r="L195" s="19">
        <v>2.5148118761037237</v>
      </c>
      <c r="N195" s="7">
        <f t="shared" ref="N195:N258" si="6">(L195*12)*1.3</f>
        <v>39.231065267218092</v>
      </c>
      <c r="O195" s="19">
        <f t="shared" ref="O195:O258" si="7">(N195/J195)*2000</f>
        <v>0.9267801057681363</v>
      </c>
    </row>
    <row r="196" spans="1:15" x14ac:dyDescent="0.3">
      <c r="A196" s="7" t="s">
        <v>123</v>
      </c>
      <c r="B196" s="7" t="s">
        <v>320</v>
      </c>
      <c r="C196" s="7" t="s">
        <v>246</v>
      </c>
      <c r="D196" s="7" t="s">
        <v>111</v>
      </c>
      <c r="F196" s="34">
        <v>1753</v>
      </c>
      <c r="G196" s="7" t="s">
        <v>51</v>
      </c>
      <c r="H196" s="7" t="s">
        <v>96</v>
      </c>
      <c r="I196" s="7">
        <v>1</v>
      </c>
      <c r="J196" s="7">
        <v>84661</v>
      </c>
      <c r="L196" s="19">
        <v>2.3606405459835167</v>
      </c>
      <c r="N196" s="7">
        <f t="shared" si="6"/>
        <v>36.825992517342861</v>
      </c>
      <c r="O196" s="19">
        <f t="shared" si="7"/>
        <v>0.86996356096296668</v>
      </c>
    </row>
    <row r="197" spans="1:15" x14ac:dyDescent="0.3">
      <c r="A197" s="7" t="s">
        <v>123</v>
      </c>
      <c r="B197" s="7" t="s">
        <v>321</v>
      </c>
      <c r="C197" s="7" t="s">
        <v>246</v>
      </c>
      <c r="D197" s="7" t="s">
        <v>111</v>
      </c>
      <c r="F197" s="34">
        <v>1754</v>
      </c>
      <c r="G197" s="7" t="s">
        <v>51</v>
      </c>
      <c r="H197" s="7" t="s">
        <v>96</v>
      </c>
      <c r="I197" s="7">
        <v>1</v>
      </c>
      <c r="J197" s="7">
        <v>84661</v>
      </c>
      <c r="L197" s="19">
        <v>2.4521740538599039</v>
      </c>
      <c r="N197" s="7">
        <f t="shared" si="6"/>
        <v>38.253915240214504</v>
      </c>
      <c r="O197" s="19">
        <f t="shared" si="7"/>
        <v>0.90369627668500263</v>
      </c>
    </row>
    <row r="198" spans="1:15" x14ac:dyDescent="0.3">
      <c r="A198" s="7" t="s">
        <v>123</v>
      </c>
      <c r="B198" s="7" t="s">
        <v>322</v>
      </c>
      <c r="C198" s="7" t="s">
        <v>246</v>
      </c>
      <c r="D198" s="7" t="s">
        <v>111</v>
      </c>
      <c r="F198" s="34">
        <v>1755</v>
      </c>
      <c r="G198" s="7" t="s">
        <v>51</v>
      </c>
      <c r="H198" s="7" t="s">
        <v>96</v>
      </c>
      <c r="I198" s="7">
        <v>1</v>
      </c>
      <c r="J198" s="7">
        <v>84661</v>
      </c>
      <c r="L198" s="19">
        <v>2.2359339153417612</v>
      </c>
      <c r="N198" s="7">
        <f t="shared" si="6"/>
        <v>34.88056907933148</v>
      </c>
      <c r="O198" s="19">
        <f t="shared" si="7"/>
        <v>0.82400560067401707</v>
      </c>
    </row>
    <row r="199" spans="1:15" x14ac:dyDescent="0.3">
      <c r="A199" s="7" t="s">
        <v>123</v>
      </c>
      <c r="B199" s="7" t="s">
        <v>323</v>
      </c>
      <c r="C199" s="7" t="s">
        <v>246</v>
      </c>
      <c r="D199" s="7" t="s">
        <v>111</v>
      </c>
      <c r="F199" s="34">
        <v>1756</v>
      </c>
      <c r="G199" s="7" t="s">
        <v>51</v>
      </c>
      <c r="H199" s="7" t="s">
        <v>96</v>
      </c>
      <c r="I199" s="7">
        <v>1</v>
      </c>
      <c r="J199" s="7">
        <v>84661</v>
      </c>
      <c r="L199" s="19">
        <v>2.5253584170492758</v>
      </c>
      <c r="N199" s="7">
        <f t="shared" si="6"/>
        <v>39.395591305968701</v>
      </c>
      <c r="O199" s="19">
        <f t="shared" si="7"/>
        <v>0.93066680776198485</v>
      </c>
    </row>
    <row r="200" spans="1:15" x14ac:dyDescent="0.3">
      <c r="A200" s="7" t="s">
        <v>123</v>
      </c>
      <c r="B200" s="7" t="s">
        <v>324</v>
      </c>
      <c r="C200" s="7" t="s">
        <v>246</v>
      </c>
      <c r="D200" s="7" t="s">
        <v>111</v>
      </c>
      <c r="F200" s="34">
        <v>1757</v>
      </c>
      <c r="G200" s="7" t="s">
        <v>51</v>
      </c>
      <c r="H200" s="7" t="s">
        <v>96</v>
      </c>
      <c r="I200" s="7">
        <v>1</v>
      </c>
      <c r="J200" s="7">
        <v>84661</v>
      </c>
      <c r="L200" s="19">
        <v>3.318570108686218</v>
      </c>
      <c r="N200" s="7">
        <f t="shared" si="6"/>
        <v>51.769693695504998</v>
      </c>
      <c r="O200" s="19">
        <f t="shared" si="7"/>
        <v>1.222988003815334</v>
      </c>
    </row>
    <row r="201" spans="1:15" x14ac:dyDescent="0.3">
      <c r="A201" s="7" t="s">
        <v>123</v>
      </c>
      <c r="B201" s="7" t="s">
        <v>325</v>
      </c>
      <c r="C201" s="7" t="s">
        <v>246</v>
      </c>
      <c r="D201" s="7" t="s">
        <v>111</v>
      </c>
      <c r="F201" s="34">
        <v>1758</v>
      </c>
      <c r="G201" s="7" t="s">
        <v>51</v>
      </c>
      <c r="H201" s="7" t="s">
        <v>96</v>
      </c>
      <c r="I201" s="7">
        <v>1</v>
      </c>
      <c r="J201" s="7">
        <v>84661</v>
      </c>
      <c r="L201" s="19">
        <v>2.9651629832660267</v>
      </c>
      <c r="N201" s="7">
        <f t="shared" si="6"/>
        <v>46.256542538950022</v>
      </c>
      <c r="O201" s="19">
        <f t="shared" si="7"/>
        <v>1.092747369838533</v>
      </c>
    </row>
    <row r="202" spans="1:15" x14ac:dyDescent="0.3">
      <c r="A202" s="7" t="s">
        <v>123</v>
      </c>
      <c r="B202" s="7" t="s">
        <v>326</v>
      </c>
      <c r="C202" s="7" t="s">
        <v>246</v>
      </c>
      <c r="D202" s="7" t="s">
        <v>111</v>
      </c>
      <c r="F202" s="34">
        <v>1759</v>
      </c>
      <c r="G202" s="7" t="s">
        <v>51</v>
      </c>
      <c r="H202" s="7" t="s">
        <v>96</v>
      </c>
      <c r="I202" s="7">
        <v>1</v>
      </c>
      <c r="J202" s="7">
        <v>84661</v>
      </c>
      <c r="L202" s="19">
        <v>2.2465349344067964</v>
      </c>
      <c r="N202" s="7">
        <f t="shared" si="6"/>
        <v>35.045944976746028</v>
      </c>
      <c r="O202" s="19">
        <f t="shared" si="7"/>
        <v>0.82791237941309526</v>
      </c>
    </row>
    <row r="203" spans="1:15" x14ac:dyDescent="0.3">
      <c r="A203" s="7" t="s">
        <v>123</v>
      </c>
      <c r="B203" s="7" t="s">
        <v>327</v>
      </c>
      <c r="C203" s="7" t="s">
        <v>246</v>
      </c>
      <c r="D203" s="7" t="s">
        <v>111</v>
      </c>
      <c r="F203" s="34">
        <v>1760</v>
      </c>
      <c r="G203" s="7" t="s">
        <v>51</v>
      </c>
      <c r="H203" s="7" t="s">
        <v>96</v>
      </c>
      <c r="I203" s="7">
        <v>1</v>
      </c>
      <c r="J203" s="7">
        <v>84661</v>
      </c>
      <c r="L203" s="19">
        <v>2.3342251628206925</v>
      </c>
      <c r="N203" s="7">
        <f t="shared" si="6"/>
        <v>36.413912540002805</v>
      </c>
      <c r="O203" s="19">
        <f t="shared" si="7"/>
        <v>0.8602287367265401</v>
      </c>
    </row>
    <row r="204" spans="1:15" x14ac:dyDescent="0.3">
      <c r="A204" s="7" t="s">
        <v>123</v>
      </c>
      <c r="B204" s="7" t="s">
        <v>328</v>
      </c>
      <c r="C204" s="7" t="s">
        <v>246</v>
      </c>
      <c r="D204" s="7" t="s">
        <v>111</v>
      </c>
      <c r="F204" s="34">
        <v>1761</v>
      </c>
      <c r="G204" s="7" t="s">
        <v>51</v>
      </c>
      <c r="H204" s="7" t="s">
        <v>96</v>
      </c>
      <c r="I204" s="7">
        <v>1</v>
      </c>
      <c r="J204" s="7">
        <v>84661</v>
      </c>
      <c r="L204" s="19">
        <v>2.3130245566747196</v>
      </c>
      <c r="N204" s="7">
        <f t="shared" si="6"/>
        <v>36.083183084125629</v>
      </c>
      <c r="O204" s="19">
        <f t="shared" si="7"/>
        <v>0.85241570697548175</v>
      </c>
    </row>
    <row r="205" spans="1:15" x14ac:dyDescent="0.3">
      <c r="A205" s="7" t="s">
        <v>123</v>
      </c>
      <c r="B205" s="7" t="s">
        <v>329</v>
      </c>
      <c r="C205" s="7" t="s">
        <v>246</v>
      </c>
      <c r="D205" s="7" t="s">
        <v>111</v>
      </c>
      <c r="F205" s="34">
        <v>1762</v>
      </c>
      <c r="G205" s="7" t="s">
        <v>51</v>
      </c>
      <c r="H205" s="7" t="s">
        <v>96</v>
      </c>
      <c r="I205" s="7">
        <v>1</v>
      </c>
      <c r="J205" s="7">
        <v>84661</v>
      </c>
      <c r="L205" s="19">
        <v>2.55892948215403</v>
      </c>
      <c r="N205" s="7">
        <f t="shared" si="6"/>
        <v>39.919299921602871</v>
      </c>
      <c r="O205" s="19">
        <f t="shared" si="7"/>
        <v>0.94303870546303181</v>
      </c>
    </row>
    <row r="206" spans="1:15" x14ac:dyDescent="0.3">
      <c r="A206" s="7" t="s">
        <v>123</v>
      </c>
      <c r="B206" s="7" t="s">
        <v>330</v>
      </c>
      <c r="C206" s="7" t="s">
        <v>246</v>
      </c>
      <c r="D206" s="7" t="s">
        <v>111</v>
      </c>
      <c r="F206" s="34">
        <v>1763</v>
      </c>
      <c r="G206" s="7" t="s">
        <v>51</v>
      </c>
      <c r="H206" s="7" t="s">
        <v>96</v>
      </c>
      <c r="I206" s="7">
        <v>1</v>
      </c>
      <c r="J206" s="7">
        <v>84661</v>
      </c>
      <c r="L206" s="19">
        <v>3.2504842979698378</v>
      </c>
      <c r="N206" s="7">
        <f t="shared" si="6"/>
        <v>50.707555048329475</v>
      </c>
      <c r="O206" s="19">
        <f t="shared" si="7"/>
        <v>1.1978964351550176</v>
      </c>
    </row>
    <row r="207" spans="1:15" x14ac:dyDescent="0.3">
      <c r="A207" s="7" t="s">
        <v>123</v>
      </c>
      <c r="B207" s="7" t="s">
        <v>331</v>
      </c>
      <c r="C207" s="7" t="s">
        <v>246</v>
      </c>
      <c r="D207" s="7" t="s">
        <v>111</v>
      </c>
      <c r="F207" s="34">
        <v>1764</v>
      </c>
      <c r="G207" s="7" t="s">
        <v>51</v>
      </c>
      <c r="H207" s="7" t="s">
        <v>96</v>
      </c>
      <c r="I207" s="7">
        <v>1</v>
      </c>
      <c r="J207" s="7">
        <v>84661</v>
      </c>
      <c r="L207" s="19">
        <v>3.0165536371689963</v>
      </c>
      <c r="N207" s="7">
        <f t="shared" si="6"/>
        <v>47.058236739836339</v>
      </c>
      <c r="O207" s="19">
        <f t="shared" si="7"/>
        <v>1.1116862956930897</v>
      </c>
    </row>
    <row r="208" spans="1:15" x14ac:dyDescent="0.3">
      <c r="A208" s="7" t="s">
        <v>123</v>
      </c>
      <c r="B208" s="7" t="s">
        <v>332</v>
      </c>
      <c r="C208" s="7" t="s">
        <v>246</v>
      </c>
      <c r="D208" s="7" t="s">
        <v>111</v>
      </c>
      <c r="F208" s="34">
        <v>1765</v>
      </c>
      <c r="G208" s="7" t="s">
        <v>51</v>
      </c>
      <c r="H208" s="7" t="s">
        <v>96</v>
      </c>
      <c r="I208" s="7">
        <v>1</v>
      </c>
      <c r="J208" s="7">
        <v>84661</v>
      </c>
      <c r="L208" s="19">
        <v>2.9340068077071</v>
      </c>
      <c r="N208" s="7">
        <f t="shared" si="6"/>
        <v>45.770506200230763</v>
      </c>
      <c r="O208" s="19">
        <f t="shared" si="7"/>
        <v>1.0812654280065381</v>
      </c>
    </row>
    <row r="209" spans="1:15" x14ac:dyDescent="0.3">
      <c r="A209" s="7" t="s">
        <v>123</v>
      </c>
      <c r="B209" s="7" t="s">
        <v>333</v>
      </c>
      <c r="C209" s="7" t="s">
        <v>246</v>
      </c>
      <c r="D209" s="7" t="s">
        <v>111</v>
      </c>
      <c r="F209" s="34">
        <v>1766</v>
      </c>
      <c r="G209" s="7" t="s">
        <v>51</v>
      </c>
      <c r="H209" s="7" t="s">
        <v>96</v>
      </c>
      <c r="I209" s="7">
        <v>1</v>
      </c>
      <c r="J209" s="7">
        <v>84661</v>
      </c>
      <c r="L209" s="19">
        <v>3.311250789388378</v>
      </c>
      <c r="N209" s="7">
        <f t="shared" si="6"/>
        <v>51.655512314458697</v>
      </c>
      <c r="O209" s="19">
        <f t="shared" si="7"/>
        <v>1.220290625304655</v>
      </c>
    </row>
    <row r="210" spans="1:15" x14ac:dyDescent="0.3">
      <c r="A210" s="7" t="s">
        <v>123</v>
      </c>
      <c r="B210" s="7" t="s">
        <v>334</v>
      </c>
      <c r="C210" s="7" t="s">
        <v>246</v>
      </c>
      <c r="D210" s="7" t="s">
        <v>111</v>
      </c>
      <c r="F210" s="34">
        <v>1767</v>
      </c>
      <c r="G210" s="7" t="s">
        <v>51</v>
      </c>
      <c r="H210" s="7" t="s">
        <v>96</v>
      </c>
      <c r="I210" s="7">
        <v>1</v>
      </c>
      <c r="J210" s="7">
        <v>84661</v>
      </c>
      <c r="L210" s="19">
        <v>3.0392142147020667</v>
      </c>
      <c r="N210" s="7">
        <f t="shared" si="6"/>
        <v>47.411741749352238</v>
      </c>
      <c r="O210" s="19">
        <f t="shared" si="7"/>
        <v>1.120037366658845</v>
      </c>
    </row>
    <row r="211" spans="1:15" x14ac:dyDescent="0.3">
      <c r="A211" s="7" t="s">
        <v>123</v>
      </c>
      <c r="B211" s="7" t="s">
        <v>335</v>
      </c>
      <c r="C211" s="7" t="s">
        <v>246</v>
      </c>
      <c r="D211" s="7" t="s">
        <v>111</v>
      </c>
      <c r="F211" s="34">
        <v>1768</v>
      </c>
      <c r="G211" s="7" t="s">
        <v>51</v>
      </c>
      <c r="H211" s="7" t="s">
        <v>96</v>
      </c>
      <c r="I211" s="7">
        <v>1</v>
      </c>
      <c r="J211" s="7">
        <v>84661</v>
      </c>
      <c r="L211" s="19">
        <v>2.6999844129172268</v>
      </c>
      <c r="N211" s="7">
        <f t="shared" si="6"/>
        <v>42.119756841508739</v>
      </c>
      <c r="O211" s="19">
        <f t="shared" si="7"/>
        <v>0.9950214819458485</v>
      </c>
    </row>
    <row r="212" spans="1:15" x14ac:dyDescent="0.3">
      <c r="A212" s="7" t="s">
        <v>123</v>
      </c>
      <c r="B212" s="7" t="s">
        <v>336</v>
      </c>
      <c r="C212" s="7" t="s">
        <v>246</v>
      </c>
      <c r="D212" s="7" t="s">
        <v>111</v>
      </c>
      <c r="F212" s="34">
        <v>1769</v>
      </c>
      <c r="G212" s="7" t="s">
        <v>51</v>
      </c>
      <c r="H212" s="7" t="s">
        <v>96</v>
      </c>
      <c r="I212" s="7">
        <v>1</v>
      </c>
      <c r="J212" s="7">
        <v>84661</v>
      </c>
      <c r="L212" s="19">
        <v>2.8895101803745611</v>
      </c>
      <c r="N212" s="7">
        <f t="shared" si="6"/>
        <v>45.076358813843157</v>
      </c>
      <c r="O212" s="19">
        <f t="shared" si="7"/>
        <v>1.0648671481282563</v>
      </c>
    </row>
    <row r="213" spans="1:15" x14ac:dyDescent="0.3">
      <c r="A213" s="7" t="s">
        <v>123</v>
      </c>
      <c r="B213" s="7" t="s">
        <v>337</v>
      </c>
      <c r="C213" s="7" t="s">
        <v>246</v>
      </c>
      <c r="D213" s="7" t="s">
        <v>111</v>
      </c>
      <c r="F213" s="34">
        <v>1770</v>
      </c>
      <c r="G213" s="7" t="s">
        <v>51</v>
      </c>
      <c r="H213" s="7" t="s">
        <v>96</v>
      </c>
      <c r="I213" s="7">
        <v>1</v>
      </c>
      <c r="J213" s="7">
        <v>84661</v>
      </c>
      <c r="L213" s="19">
        <v>2.7482572953029671</v>
      </c>
      <c r="N213" s="7">
        <f t="shared" si="6"/>
        <v>42.872813806726292</v>
      </c>
      <c r="O213" s="19">
        <f t="shared" si="7"/>
        <v>1.0128114198208453</v>
      </c>
    </row>
    <row r="214" spans="1:15" x14ac:dyDescent="0.3">
      <c r="A214" s="7" t="s">
        <v>123</v>
      </c>
      <c r="B214" s="7" t="s">
        <v>338</v>
      </c>
      <c r="C214" s="7" t="s">
        <v>246</v>
      </c>
      <c r="D214" s="7" t="s">
        <v>111</v>
      </c>
      <c r="F214" s="34">
        <v>1771</v>
      </c>
      <c r="G214" s="7" t="s">
        <v>51</v>
      </c>
      <c r="H214" s="7" t="s">
        <v>96</v>
      </c>
      <c r="I214" s="7">
        <v>1</v>
      </c>
      <c r="J214" s="7">
        <v>84661</v>
      </c>
      <c r="L214" s="19">
        <v>3.1565826419589995</v>
      </c>
      <c r="N214" s="7">
        <f t="shared" si="6"/>
        <v>49.242689214560393</v>
      </c>
      <c r="O214" s="19">
        <f t="shared" si="7"/>
        <v>1.163290989110934</v>
      </c>
    </row>
    <row r="215" spans="1:15" x14ac:dyDescent="0.3">
      <c r="A215" s="7" t="s">
        <v>123</v>
      </c>
      <c r="B215" s="7" t="s">
        <v>339</v>
      </c>
      <c r="C215" s="7" t="s">
        <v>246</v>
      </c>
      <c r="D215" s="7" t="s">
        <v>111</v>
      </c>
      <c r="F215" s="34">
        <v>1772</v>
      </c>
      <c r="G215" s="7" t="s">
        <v>51</v>
      </c>
      <c r="H215" s="7" t="s">
        <v>96</v>
      </c>
      <c r="I215" s="7">
        <v>1</v>
      </c>
      <c r="J215" s="7">
        <v>84661</v>
      </c>
      <c r="L215" s="19">
        <v>3.5228735288280184</v>
      </c>
      <c r="N215" s="7">
        <f t="shared" si="6"/>
        <v>54.956827049717091</v>
      </c>
      <c r="O215" s="19">
        <f t="shared" si="7"/>
        <v>1.2982796576869418</v>
      </c>
    </row>
    <row r="216" spans="1:15" x14ac:dyDescent="0.3">
      <c r="A216" s="7" t="s">
        <v>123</v>
      </c>
      <c r="B216" s="7" t="s">
        <v>340</v>
      </c>
      <c r="C216" s="7" t="s">
        <v>246</v>
      </c>
      <c r="D216" s="7" t="s">
        <v>111</v>
      </c>
      <c r="F216" s="34">
        <v>1773</v>
      </c>
      <c r="G216" s="7" t="s">
        <v>51</v>
      </c>
      <c r="H216" s="7" t="s">
        <v>96</v>
      </c>
      <c r="I216" s="7">
        <v>1</v>
      </c>
      <c r="J216" s="7">
        <v>84661</v>
      </c>
      <c r="L216" s="19">
        <v>3.5508322051491796</v>
      </c>
      <c r="N216" s="7">
        <f t="shared" si="6"/>
        <v>55.392982400327206</v>
      </c>
      <c r="O216" s="19">
        <f t="shared" si="7"/>
        <v>1.3085832295939619</v>
      </c>
    </row>
    <row r="217" spans="1:15" x14ac:dyDescent="0.3">
      <c r="A217" s="7" t="s">
        <v>123</v>
      </c>
      <c r="B217" s="7" t="s">
        <v>341</v>
      </c>
      <c r="C217" s="7" t="s">
        <v>246</v>
      </c>
      <c r="D217" s="7" t="s">
        <v>111</v>
      </c>
      <c r="F217" s="34">
        <v>1774</v>
      </c>
      <c r="G217" s="7" t="s">
        <v>51</v>
      </c>
      <c r="H217" s="7" t="s">
        <v>96</v>
      </c>
      <c r="I217" s="7">
        <v>1</v>
      </c>
      <c r="J217" s="7">
        <v>84661</v>
      </c>
      <c r="L217" s="19">
        <v>4.0027915291468519</v>
      </c>
      <c r="N217" s="7">
        <f t="shared" si="6"/>
        <v>62.443547854690898</v>
      </c>
      <c r="O217" s="19">
        <f t="shared" si="7"/>
        <v>1.4751431675669056</v>
      </c>
    </row>
    <row r="218" spans="1:15" x14ac:dyDescent="0.3">
      <c r="A218" s="7" t="s">
        <v>123</v>
      </c>
      <c r="B218" s="7" t="s">
        <v>342</v>
      </c>
      <c r="C218" s="7" t="s">
        <v>246</v>
      </c>
      <c r="D218" s="7" t="s">
        <v>111</v>
      </c>
      <c r="F218" s="34">
        <v>1775</v>
      </c>
      <c r="G218" s="7" t="s">
        <v>51</v>
      </c>
      <c r="H218" s="7" t="s">
        <v>96</v>
      </c>
      <c r="I218" s="7">
        <v>1</v>
      </c>
      <c r="J218" s="7">
        <v>84661</v>
      </c>
      <c r="L218" s="19">
        <v>3.3511916533418087</v>
      </c>
      <c r="N218" s="7">
        <f t="shared" si="6"/>
        <v>52.278589792132216</v>
      </c>
      <c r="O218" s="19">
        <f t="shared" si="7"/>
        <v>1.2350099760723878</v>
      </c>
    </row>
    <row r="219" spans="1:15" x14ac:dyDescent="0.3">
      <c r="A219" s="7" t="s">
        <v>123</v>
      </c>
      <c r="B219" s="7" t="s">
        <v>343</v>
      </c>
      <c r="C219" s="7" t="s">
        <v>246</v>
      </c>
      <c r="D219" s="7" t="s">
        <v>111</v>
      </c>
      <c r="F219" s="34">
        <v>1776</v>
      </c>
      <c r="G219" s="7" t="s">
        <v>51</v>
      </c>
      <c r="H219" s="7" t="s">
        <v>96</v>
      </c>
      <c r="I219" s="7">
        <v>1</v>
      </c>
      <c r="J219" s="7">
        <v>84661</v>
      </c>
      <c r="L219" s="19">
        <v>3.1407511780880393</v>
      </c>
      <c r="N219" s="7">
        <f t="shared" si="6"/>
        <v>48.995718378173422</v>
      </c>
      <c r="O219" s="19">
        <f t="shared" si="7"/>
        <v>1.1574566418580792</v>
      </c>
    </row>
    <row r="220" spans="1:15" x14ac:dyDescent="0.3">
      <c r="A220" s="7" t="s">
        <v>123</v>
      </c>
      <c r="B220" s="7" t="s">
        <v>344</v>
      </c>
      <c r="C220" s="7" t="s">
        <v>246</v>
      </c>
      <c r="D220" s="7" t="s">
        <v>111</v>
      </c>
      <c r="F220" s="34">
        <v>1777</v>
      </c>
      <c r="G220" s="7" t="s">
        <v>51</v>
      </c>
      <c r="H220" s="7" t="s">
        <v>96</v>
      </c>
      <c r="I220" s="7">
        <v>1</v>
      </c>
      <c r="J220" s="7">
        <v>84661</v>
      </c>
      <c r="L220" s="19">
        <v>3.2856647806446242</v>
      </c>
      <c r="N220" s="7">
        <f t="shared" si="6"/>
        <v>51.256370578056142</v>
      </c>
      <c r="O220" s="19">
        <f t="shared" si="7"/>
        <v>1.2108614492636784</v>
      </c>
    </row>
    <row r="221" spans="1:15" x14ac:dyDescent="0.3">
      <c r="A221" s="7" t="s">
        <v>123</v>
      </c>
      <c r="B221" s="7" t="s">
        <v>345</v>
      </c>
      <c r="C221" s="7" t="s">
        <v>246</v>
      </c>
      <c r="D221" s="7" t="s">
        <v>111</v>
      </c>
      <c r="F221" s="34">
        <v>1778</v>
      </c>
      <c r="G221" s="7" t="s">
        <v>51</v>
      </c>
      <c r="H221" s="7" t="s">
        <v>96</v>
      </c>
      <c r="I221" s="7">
        <v>1</v>
      </c>
      <c r="J221" s="7">
        <v>84661</v>
      </c>
      <c r="L221" s="19">
        <v>3.033281388385535</v>
      </c>
      <c r="N221" s="7">
        <f t="shared" si="6"/>
        <v>47.319189658814345</v>
      </c>
      <c r="O221" s="19">
        <f t="shared" si="7"/>
        <v>1.1178509504686773</v>
      </c>
    </row>
    <row r="222" spans="1:15" x14ac:dyDescent="0.3">
      <c r="A222" s="7" t="s">
        <v>123</v>
      </c>
      <c r="B222" s="7" t="s">
        <v>346</v>
      </c>
      <c r="C222" s="7" t="s">
        <v>246</v>
      </c>
      <c r="D222" s="7" t="s">
        <v>111</v>
      </c>
      <c r="F222" s="34">
        <v>1779</v>
      </c>
      <c r="G222" s="7" t="s">
        <v>51</v>
      </c>
      <c r="H222" s="7" t="s">
        <v>96</v>
      </c>
      <c r="I222" s="7">
        <v>1</v>
      </c>
      <c r="J222" s="7">
        <v>84661</v>
      </c>
      <c r="L222" s="19">
        <v>2.7836722242544112</v>
      </c>
      <c r="N222" s="7">
        <f t="shared" si="6"/>
        <v>43.425286698368815</v>
      </c>
      <c r="O222" s="19">
        <f t="shared" si="7"/>
        <v>1.025862834088159</v>
      </c>
    </row>
    <row r="223" spans="1:15" x14ac:dyDescent="0.3">
      <c r="A223" s="7" t="s">
        <v>123</v>
      </c>
      <c r="B223" s="7" t="s">
        <v>347</v>
      </c>
      <c r="C223" s="7" t="s">
        <v>246</v>
      </c>
      <c r="D223" s="7" t="s">
        <v>111</v>
      </c>
      <c r="F223" s="34">
        <v>1780</v>
      </c>
      <c r="G223" s="7" t="s">
        <v>51</v>
      </c>
      <c r="H223" s="7" t="s">
        <v>96</v>
      </c>
      <c r="I223" s="7">
        <v>1</v>
      </c>
      <c r="J223" s="7">
        <v>84661</v>
      </c>
      <c r="L223" s="19">
        <v>2.6018689143070861</v>
      </c>
      <c r="N223" s="7">
        <f t="shared" si="6"/>
        <v>40.589155063190539</v>
      </c>
      <c r="O223" s="19">
        <f t="shared" si="7"/>
        <v>0.95886311437829785</v>
      </c>
    </row>
    <row r="224" spans="1:15" x14ac:dyDescent="0.3">
      <c r="A224" s="7" t="s">
        <v>123</v>
      </c>
      <c r="B224" s="7" t="s">
        <v>348</v>
      </c>
      <c r="C224" s="7" t="s">
        <v>246</v>
      </c>
      <c r="D224" s="7" t="s">
        <v>111</v>
      </c>
      <c r="F224" s="34">
        <v>1781</v>
      </c>
      <c r="G224" s="7" t="s">
        <v>51</v>
      </c>
      <c r="H224" s="7" t="s">
        <v>96</v>
      </c>
      <c r="I224" s="7">
        <v>1</v>
      </c>
      <c r="J224" s="7">
        <v>84661</v>
      </c>
      <c r="L224" s="19">
        <v>2.7039265652765208</v>
      </c>
      <c r="N224" s="7">
        <f t="shared" si="6"/>
        <v>42.181254418313721</v>
      </c>
      <c r="O224" s="19">
        <f t="shared" si="7"/>
        <v>0.99647427784490417</v>
      </c>
    </row>
    <row r="225" spans="1:15" x14ac:dyDescent="0.3">
      <c r="A225" s="7" t="s">
        <v>123</v>
      </c>
      <c r="B225" s="7" t="s">
        <v>349</v>
      </c>
      <c r="C225" s="7" t="s">
        <v>246</v>
      </c>
      <c r="D225" s="7" t="s">
        <v>111</v>
      </c>
      <c r="F225" s="34">
        <v>1782</v>
      </c>
      <c r="G225" s="7" t="s">
        <v>51</v>
      </c>
      <c r="H225" s="7" t="s">
        <v>96</v>
      </c>
      <c r="I225" s="7">
        <v>1</v>
      </c>
      <c r="J225" s="7">
        <v>84661</v>
      </c>
      <c r="L225" s="19">
        <v>2.8593776607018619</v>
      </c>
      <c r="N225" s="7">
        <f t="shared" si="6"/>
        <v>44.606291506949049</v>
      </c>
      <c r="O225" s="19">
        <f t="shared" si="7"/>
        <v>1.0537624527692573</v>
      </c>
    </row>
    <row r="226" spans="1:15" x14ac:dyDescent="0.3">
      <c r="A226" s="7" t="s">
        <v>123</v>
      </c>
      <c r="B226" s="7" t="s">
        <v>350</v>
      </c>
      <c r="C226" s="7" t="s">
        <v>246</v>
      </c>
      <c r="D226" s="7" t="s">
        <v>111</v>
      </c>
      <c r="F226" s="34">
        <v>1783</v>
      </c>
      <c r="G226" s="7" t="s">
        <v>51</v>
      </c>
      <c r="H226" s="7" t="s">
        <v>96</v>
      </c>
      <c r="I226" s="7">
        <v>1</v>
      </c>
      <c r="J226" s="7">
        <v>84661</v>
      </c>
      <c r="L226" s="19">
        <v>4.271017118803111</v>
      </c>
      <c r="N226" s="7">
        <f t="shared" si="6"/>
        <v>66.627867053328529</v>
      </c>
      <c r="O226" s="19">
        <f t="shared" si="7"/>
        <v>1.5739919692261732</v>
      </c>
    </row>
    <row r="227" spans="1:15" x14ac:dyDescent="0.3">
      <c r="A227" s="7" t="s">
        <v>123</v>
      </c>
      <c r="B227" s="7" t="s">
        <v>351</v>
      </c>
      <c r="C227" s="7" t="s">
        <v>246</v>
      </c>
      <c r="D227" s="7" t="s">
        <v>111</v>
      </c>
      <c r="F227" s="34">
        <v>1784</v>
      </c>
      <c r="G227" s="7" t="s">
        <v>51</v>
      </c>
      <c r="H227" s="7" t="s">
        <v>96</v>
      </c>
      <c r="I227" s="7">
        <v>1</v>
      </c>
      <c r="J227" s="7">
        <v>84661</v>
      </c>
      <c r="L227" s="19">
        <v>3.9142862453027938</v>
      </c>
      <c r="N227" s="7">
        <f t="shared" si="6"/>
        <v>61.062865426723583</v>
      </c>
      <c r="O227" s="19">
        <f t="shared" si="7"/>
        <v>1.4425264390149792</v>
      </c>
    </row>
    <row r="228" spans="1:15" x14ac:dyDescent="0.3">
      <c r="A228" s="7" t="s">
        <v>123</v>
      </c>
      <c r="B228" s="7" t="s">
        <v>352</v>
      </c>
      <c r="C228" s="7" t="s">
        <v>246</v>
      </c>
      <c r="D228" s="7" t="s">
        <v>111</v>
      </c>
      <c r="F228" s="34">
        <v>1785</v>
      </c>
      <c r="G228" s="7" t="s">
        <v>51</v>
      </c>
      <c r="H228" s="7" t="s">
        <v>96</v>
      </c>
      <c r="I228" s="7">
        <v>1</v>
      </c>
      <c r="J228" s="7">
        <v>84661</v>
      </c>
      <c r="L228" s="19">
        <v>3.7877417606761994</v>
      </c>
      <c r="N228" s="7">
        <f t="shared" si="6"/>
        <v>59.088771466548707</v>
      </c>
      <c r="O228" s="19">
        <f t="shared" si="7"/>
        <v>1.3958911769657507</v>
      </c>
    </row>
    <row r="229" spans="1:15" x14ac:dyDescent="0.3">
      <c r="A229" s="7" t="s">
        <v>123</v>
      </c>
      <c r="B229" s="7" t="s">
        <v>353</v>
      </c>
      <c r="C229" s="7" t="s">
        <v>246</v>
      </c>
      <c r="D229" s="7" t="s">
        <v>111</v>
      </c>
      <c r="F229" s="34">
        <v>1786</v>
      </c>
      <c r="G229" s="7" t="s">
        <v>51</v>
      </c>
      <c r="H229" s="7" t="s">
        <v>96</v>
      </c>
      <c r="I229" s="7">
        <v>1</v>
      </c>
      <c r="J229" s="7">
        <v>84661</v>
      </c>
      <c r="L229" s="19">
        <v>4.3369832381639357</v>
      </c>
      <c r="N229" s="7">
        <f t="shared" si="6"/>
        <v>67.65693851535741</v>
      </c>
      <c r="O229" s="19">
        <f t="shared" si="7"/>
        <v>1.5983023709939028</v>
      </c>
    </row>
    <row r="230" spans="1:15" x14ac:dyDescent="0.3">
      <c r="A230" s="7" t="s">
        <v>123</v>
      </c>
      <c r="B230" s="7" t="s">
        <v>354</v>
      </c>
      <c r="C230" s="7" t="s">
        <v>246</v>
      </c>
      <c r="D230" s="7" t="s">
        <v>111</v>
      </c>
      <c r="F230" s="34">
        <v>1787</v>
      </c>
      <c r="G230" s="7" t="s">
        <v>51</v>
      </c>
      <c r="H230" s="7" t="s">
        <v>96</v>
      </c>
      <c r="I230" s="7">
        <v>1</v>
      </c>
      <c r="J230" s="7">
        <v>84661</v>
      </c>
      <c r="L230" s="19">
        <v>4.012851155434614</v>
      </c>
      <c r="N230" s="7">
        <f t="shared" si="6"/>
        <v>62.600478024779981</v>
      </c>
      <c r="O230" s="19">
        <f t="shared" si="7"/>
        <v>1.4788504275824756</v>
      </c>
    </row>
    <row r="231" spans="1:15" x14ac:dyDescent="0.3">
      <c r="A231" s="7" t="s">
        <v>123</v>
      </c>
      <c r="B231" s="7" t="s">
        <v>355</v>
      </c>
      <c r="C231" s="7" t="s">
        <v>246</v>
      </c>
      <c r="D231" s="7" t="s">
        <v>111</v>
      </c>
      <c r="F231" s="34">
        <v>1788</v>
      </c>
      <c r="G231" s="7" t="s">
        <v>51</v>
      </c>
      <c r="H231" s="7" t="s">
        <v>96</v>
      </c>
      <c r="I231" s="7">
        <v>1</v>
      </c>
      <c r="J231" s="7">
        <v>84661</v>
      </c>
      <c r="L231" s="19">
        <v>3.1372668784244246</v>
      </c>
      <c r="N231" s="7">
        <f t="shared" si="6"/>
        <v>48.941363303421021</v>
      </c>
      <c r="O231" s="19">
        <f t="shared" si="7"/>
        <v>1.1561725777730247</v>
      </c>
    </row>
    <row r="232" spans="1:15" x14ac:dyDescent="0.3">
      <c r="A232" s="7" t="s">
        <v>123</v>
      </c>
      <c r="B232" s="7" t="s">
        <v>356</v>
      </c>
      <c r="C232" s="7" t="s">
        <v>246</v>
      </c>
      <c r="D232" s="7" t="s">
        <v>111</v>
      </c>
      <c r="F232" s="34">
        <v>1789</v>
      </c>
      <c r="G232" s="7" t="s">
        <v>51</v>
      </c>
      <c r="H232" s="7" t="s">
        <v>96</v>
      </c>
      <c r="I232" s="7">
        <v>1</v>
      </c>
      <c r="J232" s="7">
        <v>84661</v>
      </c>
      <c r="L232" s="19">
        <v>3.0214474359671777</v>
      </c>
      <c r="N232" s="7">
        <f t="shared" si="6"/>
        <v>47.134580001087976</v>
      </c>
      <c r="O232" s="19">
        <f t="shared" si="7"/>
        <v>1.1134898005241605</v>
      </c>
    </row>
    <row r="233" spans="1:15" x14ac:dyDescent="0.3">
      <c r="A233" s="7" t="s">
        <v>123</v>
      </c>
      <c r="B233" s="7" t="s">
        <v>357</v>
      </c>
      <c r="C233" s="7" t="s">
        <v>246</v>
      </c>
      <c r="D233" s="7" t="s">
        <v>111</v>
      </c>
      <c r="F233" s="34">
        <v>1790</v>
      </c>
      <c r="G233" s="7" t="s">
        <v>51</v>
      </c>
      <c r="H233" s="7" t="s">
        <v>96</v>
      </c>
      <c r="I233" s="7">
        <v>1</v>
      </c>
      <c r="J233" s="7">
        <v>84661</v>
      </c>
      <c r="L233" s="19">
        <v>3.824011490413934</v>
      </c>
      <c r="N233" s="7">
        <f t="shared" si="6"/>
        <v>59.654579250457374</v>
      </c>
      <c r="O233" s="19">
        <f t="shared" si="7"/>
        <v>1.4092576097720879</v>
      </c>
    </row>
    <row r="234" spans="1:15" x14ac:dyDescent="0.3">
      <c r="A234" s="7" t="s">
        <v>123</v>
      </c>
      <c r="B234" s="7" t="s">
        <v>358</v>
      </c>
      <c r="C234" s="7" t="s">
        <v>246</v>
      </c>
      <c r="D234" s="7" t="s">
        <v>111</v>
      </c>
      <c r="F234" s="34">
        <v>1791</v>
      </c>
      <c r="G234" s="7" t="s">
        <v>51</v>
      </c>
      <c r="H234" s="7" t="s">
        <v>96</v>
      </c>
      <c r="I234" s="7">
        <v>1</v>
      </c>
      <c r="J234" s="7">
        <v>84661</v>
      </c>
      <c r="L234" s="19">
        <v>3.5450490631959144</v>
      </c>
      <c r="N234" s="7">
        <f t="shared" si="6"/>
        <v>55.302765385856262</v>
      </c>
      <c r="O234" s="19">
        <f t="shared" si="7"/>
        <v>1.3064519763729761</v>
      </c>
    </row>
    <row r="235" spans="1:15" x14ac:dyDescent="0.3">
      <c r="A235" s="7" t="s">
        <v>123</v>
      </c>
      <c r="B235" s="7" t="s">
        <v>359</v>
      </c>
      <c r="C235" s="7" t="s">
        <v>246</v>
      </c>
      <c r="D235" s="7" t="s">
        <v>111</v>
      </c>
      <c r="F235" s="34">
        <v>1792</v>
      </c>
      <c r="G235" s="7" t="s">
        <v>51</v>
      </c>
      <c r="H235" s="7" t="s">
        <v>96</v>
      </c>
      <c r="I235" s="7">
        <v>1</v>
      </c>
      <c r="J235" s="7">
        <v>84661</v>
      </c>
      <c r="L235" s="19">
        <v>3.9466298018631862</v>
      </c>
      <c r="N235" s="7">
        <f t="shared" si="6"/>
        <v>61.567424909065714</v>
      </c>
      <c r="O235" s="19">
        <f t="shared" si="7"/>
        <v>1.4544459647078518</v>
      </c>
    </row>
    <row r="236" spans="1:15" x14ac:dyDescent="0.3">
      <c r="A236" s="7" t="s">
        <v>123</v>
      </c>
      <c r="B236" s="7" t="s">
        <v>360</v>
      </c>
      <c r="C236" s="7" t="s">
        <v>246</v>
      </c>
      <c r="D236" s="7" t="s">
        <v>111</v>
      </c>
      <c r="F236" s="34">
        <v>1793</v>
      </c>
      <c r="G236" s="7" t="s">
        <v>51</v>
      </c>
      <c r="H236" s="7" t="s">
        <v>96</v>
      </c>
      <c r="I236" s="7">
        <v>1</v>
      </c>
      <c r="J236" s="7">
        <v>84661</v>
      </c>
      <c r="L236" s="19">
        <v>4.1814454993555437</v>
      </c>
      <c r="N236" s="7">
        <f t="shared" si="6"/>
        <v>65.23054978994648</v>
      </c>
      <c r="O236" s="19">
        <f t="shared" si="7"/>
        <v>1.5409822655046947</v>
      </c>
    </row>
    <row r="237" spans="1:15" x14ac:dyDescent="0.3">
      <c r="A237" s="7" t="s">
        <v>123</v>
      </c>
      <c r="B237" s="7" t="s">
        <v>361</v>
      </c>
      <c r="C237" s="7" t="s">
        <v>246</v>
      </c>
      <c r="D237" s="7" t="s">
        <v>111</v>
      </c>
      <c r="F237" s="34">
        <v>1794</v>
      </c>
      <c r="G237" s="7" t="s">
        <v>51</v>
      </c>
      <c r="H237" s="7" t="s">
        <v>96</v>
      </c>
      <c r="I237" s="7">
        <v>1</v>
      </c>
      <c r="J237" s="7">
        <v>84661</v>
      </c>
      <c r="L237" s="19">
        <v>4.2096436482894273</v>
      </c>
      <c r="N237" s="7">
        <f t="shared" si="6"/>
        <v>65.670440913315062</v>
      </c>
      <c r="O237" s="19">
        <f t="shared" si="7"/>
        <v>1.5513740899189723</v>
      </c>
    </row>
    <row r="238" spans="1:15" x14ac:dyDescent="0.3">
      <c r="A238" s="7" t="s">
        <v>123</v>
      </c>
      <c r="B238" s="7" t="s">
        <v>362</v>
      </c>
      <c r="C238" s="7" t="s">
        <v>246</v>
      </c>
      <c r="D238" s="7" t="s">
        <v>111</v>
      </c>
      <c r="F238" s="34">
        <v>1795</v>
      </c>
      <c r="G238" s="7" t="s">
        <v>51</v>
      </c>
      <c r="H238" s="7" t="s">
        <v>96</v>
      </c>
      <c r="I238" s="7">
        <v>1</v>
      </c>
      <c r="J238" s="7">
        <v>84661</v>
      </c>
      <c r="L238" s="19">
        <v>5.2948412632918069</v>
      </c>
      <c r="N238" s="7">
        <f t="shared" si="6"/>
        <v>82.599523707352191</v>
      </c>
      <c r="O238" s="19">
        <f t="shared" si="7"/>
        <v>1.9513004502038054</v>
      </c>
    </row>
    <row r="239" spans="1:15" x14ac:dyDescent="0.3">
      <c r="A239" s="7" t="s">
        <v>123</v>
      </c>
      <c r="B239" s="7" t="s">
        <v>363</v>
      </c>
      <c r="C239" s="7" t="s">
        <v>246</v>
      </c>
      <c r="D239" s="7" t="s">
        <v>111</v>
      </c>
      <c r="F239" s="34">
        <v>1796</v>
      </c>
      <c r="G239" s="7" t="s">
        <v>51</v>
      </c>
      <c r="H239" s="7" t="s">
        <v>96</v>
      </c>
      <c r="I239" s="7">
        <v>1</v>
      </c>
      <c r="J239" s="7">
        <v>84661</v>
      </c>
      <c r="L239" s="19">
        <v>4.559997156720982</v>
      </c>
      <c r="N239" s="7">
        <f t="shared" si="6"/>
        <v>71.135955644847328</v>
      </c>
      <c r="O239" s="19">
        <f t="shared" si="7"/>
        <v>1.6804893786949675</v>
      </c>
    </row>
    <row r="240" spans="1:15" x14ac:dyDescent="0.3">
      <c r="A240" s="7" t="s">
        <v>123</v>
      </c>
      <c r="B240" s="7" t="s">
        <v>364</v>
      </c>
      <c r="C240" s="7" t="s">
        <v>246</v>
      </c>
      <c r="D240" s="7" t="s">
        <v>111</v>
      </c>
      <c r="F240" s="34">
        <v>1797</v>
      </c>
      <c r="G240" s="7" t="s">
        <v>51</v>
      </c>
      <c r="H240" s="7" t="s">
        <v>96</v>
      </c>
      <c r="I240" s="7">
        <v>1</v>
      </c>
      <c r="J240" s="7">
        <v>84661</v>
      </c>
      <c r="L240" s="19">
        <v>3.0999996543776067</v>
      </c>
      <c r="N240" s="7">
        <f t="shared" si="6"/>
        <v>48.35999460829067</v>
      </c>
      <c r="O240" s="19">
        <f t="shared" si="7"/>
        <v>1.1424385397831509</v>
      </c>
    </row>
    <row r="241" spans="1:15" x14ac:dyDescent="0.3">
      <c r="A241" s="7" t="s">
        <v>123</v>
      </c>
      <c r="B241" s="7" t="s">
        <v>365</v>
      </c>
      <c r="C241" s="7" t="s">
        <v>246</v>
      </c>
      <c r="D241" s="7" t="s">
        <v>111</v>
      </c>
      <c r="F241" s="34">
        <v>1798</v>
      </c>
      <c r="G241" s="7" t="s">
        <v>51</v>
      </c>
      <c r="H241" s="7" t="s">
        <v>96</v>
      </c>
      <c r="I241" s="7">
        <v>1</v>
      </c>
      <c r="J241" s="7">
        <v>84661</v>
      </c>
      <c r="L241" s="19">
        <v>3.4174785053050281</v>
      </c>
      <c r="N241" s="7">
        <f t="shared" si="6"/>
        <v>53.312664682758445</v>
      </c>
      <c r="O241" s="19">
        <f t="shared" si="7"/>
        <v>1.2594385769777925</v>
      </c>
    </row>
    <row r="242" spans="1:15" x14ac:dyDescent="0.3">
      <c r="A242" s="7" t="s">
        <v>123</v>
      </c>
      <c r="B242" s="7" t="s">
        <v>366</v>
      </c>
      <c r="C242" s="7" t="s">
        <v>246</v>
      </c>
      <c r="D242" s="7" t="s">
        <v>111</v>
      </c>
      <c r="F242" s="34">
        <v>1799</v>
      </c>
      <c r="G242" s="7" t="s">
        <v>51</v>
      </c>
      <c r="H242" s="7" t="s">
        <v>96</v>
      </c>
      <c r="I242" s="7">
        <v>1</v>
      </c>
      <c r="J242" s="7">
        <v>84661</v>
      </c>
      <c r="L242" s="19">
        <v>5.1376922497596489</v>
      </c>
      <c r="N242" s="7">
        <f t="shared" si="6"/>
        <v>80.14799909625053</v>
      </c>
      <c r="O242" s="19">
        <f t="shared" si="7"/>
        <v>1.893386543892714</v>
      </c>
    </row>
    <row r="243" spans="1:15" x14ac:dyDescent="0.3">
      <c r="A243" s="7" t="s">
        <v>123</v>
      </c>
      <c r="B243" s="7" t="s">
        <v>367</v>
      </c>
      <c r="C243" s="7" t="s">
        <v>246</v>
      </c>
      <c r="D243" s="7" t="s">
        <v>111</v>
      </c>
      <c r="F243" s="34">
        <v>1800</v>
      </c>
      <c r="G243" s="7" t="s">
        <v>51</v>
      </c>
      <c r="H243" s="7" t="s">
        <v>96</v>
      </c>
      <c r="I243" s="7">
        <v>1</v>
      </c>
      <c r="J243" s="7">
        <v>84661</v>
      </c>
      <c r="L243" s="19">
        <v>7.4253513244973819</v>
      </c>
      <c r="N243" s="7">
        <f t="shared" si="6"/>
        <v>115.83548066215917</v>
      </c>
      <c r="O243" s="19">
        <f t="shared" si="7"/>
        <v>2.7364543452630885</v>
      </c>
    </row>
    <row r="244" spans="1:15" x14ac:dyDescent="0.3">
      <c r="A244" s="7" t="s">
        <v>123</v>
      </c>
      <c r="B244" s="7" t="s">
        <v>247</v>
      </c>
      <c r="C244" s="7" t="s">
        <v>246</v>
      </c>
      <c r="D244" s="7" t="s">
        <v>111</v>
      </c>
      <c r="F244" s="34">
        <v>1680</v>
      </c>
      <c r="G244" s="7" t="s">
        <v>72</v>
      </c>
      <c r="H244" s="7" t="s">
        <v>96</v>
      </c>
      <c r="I244" s="7">
        <v>1</v>
      </c>
      <c r="J244" s="7">
        <v>87204</v>
      </c>
      <c r="L244" s="19">
        <v>2.7397755472978105</v>
      </c>
      <c r="N244" s="7">
        <f t="shared" si="6"/>
        <v>42.740498537845845</v>
      </c>
      <c r="O244" s="19">
        <f t="shared" si="7"/>
        <v>0.98024169849653342</v>
      </c>
    </row>
    <row r="245" spans="1:15" x14ac:dyDescent="0.3">
      <c r="A245" s="7" t="s">
        <v>123</v>
      </c>
      <c r="B245" s="7" t="s">
        <v>248</v>
      </c>
      <c r="C245" s="7" t="s">
        <v>246</v>
      </c>
      <c r="D245" s="7" t="s">
        <v>111</v>
      </c>
      <c r="F245" s="34">
        <v>1681</v>
      </c>
      <c r="G245" s="7" t="s">
        <v>72</v>
      </c>
      <c r="H245" s="7" t="s">
        <v>96</v>
      </c>
      <c r="I245" s="7">
        <v>1</v>
      </c>
      <c r="J245" s="7">
        <v>87204</v>
      </c>
      <c r="L245" s="19">
        <v>2.6044173912501094</v>
      </c>
      <c r="N245" s="7">
        <f t="shared" si="6"/>
        <v>40.62891130350171</v>
      </c>
      <c r="O245" s="19">
        <f t="shared" si="7"/>
        <v>0.9318130201252629</v>
      </c>
    </row>
    <row r="246" spans="1:15" x14ac:dyDescent="0.3">
      <c r="A246" s="7" t="s">
        <v>123</v>
      </c>
      <c r="B246" s="7" t="s">
        <v>249</v>
      </c>
      <c r="C246" s="7" t="s">
        <v>246</v>
      </c>
      <c r="D246" s="7" t="s">
        <v>111</v>
      </c>
      <c r="F246" s="34">
        <v>1682</v>
      </c>
      <c r="G246" s="7" t="s">
        <v>72</v>
      </c>
      <c r="H246" s="7" t="s">
        <v>96</v>
      </c>
      <c r="I246" s="7">
        <v>1</v>
      </c>
      <c r="J246" s="7">
        <v>87204</v>
      </c>
      <c r="L246" s="19">
        <v>3.1197940811128455</v>
      </c>
      <c r="N246" s="7">
        <f t="shared" si="6"/>
        <v>48.668787665360391</v>
      </c>
      <c r="O246" s="19">
        <f t="shared" si="7"/>
        <v>1.1162053957469931</v>
      </c>
    </row>
    <row r="247" spans="1:15" x14ac:dyDescent="0.3">
      <c r="A247" s="7" t="s">
        <v>123</v>
      </c>
      <c r="B247" s="7" t="s">
        <v>250</v>
      </c>
      <c r="C247" s="7" t="s">
        <v>246</v>
      </c>
      <c r="D247" s="7" t="s">
        <v>111</v>
      </c>
      <c r="F247" s="34">
        <v>1683</v>
      </c>
      <c r="G247" s="7" t="s">
        <v>72</v>
      </c>
      <c r="H247" s="7" t="s">
        <v>96</v>
      </c>
      <c r="I247" s="7">
        <v>1</v>
      </c>
      <c r="J247" s="7">
        <v>87204</v>
      </c>
      <c r="L247" s="19">
        <v>3.2053330476588391</v>
      </c>
      <c r="N247" s="7">
        <f t="shared" si="6"/>
        <v>50.003195543477887</v>
      </c>
      <c r="O247" s="19">
        <f t="shared" si="7"/>
        <v>1.1468096771587974</v>
      </c>
    </row>
    <row r="248" spans="1:15" x14ac:dyDescent="0.3">
      <c r="A248" s="7" t="s">
        <v>123</v>
      </c>
      <c r="B248" s="7" t="s">
        <v>251</v>
      </c>
      <c r="C248" s="7" t="s">
        <v>246</v>
      </c>
      <c r="D248" s="7" t="s">
        <v>111</v>
      </c>
      <c r="F248" s="34">
        <v>1684</v>
      </c>
      <c r="G248" s="7" t="s">
        <v>72</v>
      </c>
      <c r="H248" s="7" t="s">
        <v>96</v>
      </c>
      <c r="I248" s="7">
        <v>1</v>
      </c>
      <c r="J248" s="7">
        <v>87204</v>
      </c>
      <c r="L248" s="19">
        <v>2.6391212449867143</v>
      </c>
      <c r="N248" s="7">
        <f t="shared" si="6"/>
        <v>41.17029142179274</v>
      </c>
      <c r="O248" s="19">
        <f t="shared" si="7"/>
        <v>0.94422942575553281</v>
      </c>
    </row>
    <row r="249" spans="1:15" x14ac:dyDescent="0.3">
      <c r="A249" s="7" t="s">
        <v>123</v>
      </c>
      <c r="B249" s="7" t="s">
        <v>252</v>
      </c>
      <c r="C249" s="7" t="s">
        <v>246</v>
      </c>
      <c r="D249" s="7" t="s">
        <v>111</v>
      </c>
      <c r="F249" s="34">
        <v>1685</v>
      </c>
      <c r="G249" s="7" t="s">
        <v>72</v>
      </c>
      <c r="H249" s="7" t="s">
        <v>96</v>
      </c>
      <c r="I249" s="7">
        <v>1</v>
      </c>
      <c r="J249" s="7">
        <v>87204</v>
      </c>
      <c r="L249" s="19">
        <v>3.9517439981839981</v>
      </c>
      <c r="N249" s="7">
        <f t="shared" si="6"/>
        <v>61.647206371670372</v>
      </c>
      <c r="O249" s="19">
        <f t="shared" si="7"/>
        <v>1.4138618955935593</v>
      </c>
    </row>
    <row r="250" spans="1:15" x14ac:dyDescent="0.3">
      <c r="A250" s="7" t="s">
        <v>123</v>
      </c>
      <c r="B250" s="7" t="s">
        <v>253</v>
      </c>
      <c r="C250" s="7" t="s">
        <v>246</v>
      </c>
      <c r="D250" s="7" t="s">
        <v>111</v>
      </c>
      <c r="F250" s="34">
        <v>1686</v>
      </c>
      <c r="G250" s="7" t="s">
        <v>72</v>
      </c>
      <c r="H250" s="7" t="s">
        <v>96</v>
      </c>
      <c r="I250" s="7">
        <v>1</v>
      </c>
      <c r="J250" s="7">
        <v>87204</v>
      </c>
      <c r="L250" s="19">
        <v>2.8996440845643994</v>
      </c>
      <c r="N250" s="7">
        <f t="shared" si="6"/>
        <v>45.234447719204624</v>
      </c>
      <c r="O250" s="19">
        <f t="shared" si="7"/>
        <v>1.0374397440301963</v>
      </c>
    </row>
    <row r="251" spans="1:15" x14ac:dyDescent="0.3">
      <c r="A251" s="7" t="s">
        <v>123</v>
      </c>
      <c r="B251" s="7" t="s">
        <v>254</v>
      </c>
      <c r="C251" s="7" t="s">
        <v>246</v>
      </c>
      <c r="D251" s="7" t="s">
        <v>111</v>
      </c>
      <c r="F251" s="34">
        <v>1687</v>
      </c>
      <c r="G251" s="7" t="s">
        <v>72</v>
      </c>
      <c r="H251" s="7" t="s">
        <v>96</v>
      </c>
      <c r="I251" s="7">
        <v>1</v>
      </c>
      <c r="J251" s="7">
        <v>87204</v>
      </c>
      <c r="L251" s="19">
        <v>2.0303983391781761</v>
      </c>
      <c r="N251" s="7">
        <f t="shared" si="6"/>
        <v>31.67421409117955</v>
      </c>
      <c r="O251" s="19">
        <f t="shared" si="7"/>
        <v>0.7264394773446069</v>
      </c>
    </row>
    <row r="252" spans="1:15" x14ac:dyDescent="0.3">
      <c r="A252" s="7" t="s">
        <v>123</v>
      </c>
      <c r="B252" s="7" t="s">
        <v>255</v>
      </c>
      <c r="C252" s="7" t="s">
        <v>246</v>
      </c>
      <c r="D252" s="7" t="s">
        <v>111</v>
      </c>
      <c r="F252" s="34">
        <v>1688</v>
      </c>
      <c r="G252" s="7" t="s">
        <v>72</v>
      </c>
      <c r="H252" s="7" t="s">
        <v>96</v>
      </c>
      <c r="I252" s="7">
        <v>1</v>
      </c>
      <c r="J252" s="7">
        <v>87204</v>
      </c>
      <c r="L252" s="19">
        <v>2.7842457198006216</v>
      </c>
      <c r="N252" s="7">
        <f t="shared" si="6"/>
        <v>43.434233228889703</v>
      </c>
      <c r="O252" s="19">
        <f t="shared" si="7"/>
        <v>0.99615231477660904</v>
      </c>
    </row>
    <row r="253" spans="1:15" x14ac:dyDescent="0.3">
      <c r="A253" s="7" t="s">
        <v>123</v>
      </c>
      <c r="B253" s="7" t="s">
        <v>256</v>
      </c>
      <c r="C253" s="7" t="s">
        <v>246</v>
      </c>
      <c r="D253" s="7" t="s">
        <v>111</v>
      </c>
      <c r="F253" s="34">
        <v>1689</v>
      </c>
      <c r="G253" s="7" t="s">
        <v>72</v>
      </c>
      <c r="H253" s="7" t="s">
        <v>96</v>
      </c>
      <c r="I253" s="7">
        <v>1</v>
      </c>
      <c r="J253" s="7">
        <v>87204</v>
      </c>
      <c r="L253" s="19">
        <v>1.9670127080276352</v>
      </c>
      <c r="N253" s="7">
        <f t="shared" si="6"/>
        <v>30.685398245231109</v>
      </c>
      <c r="O253" s="19">
        <f t="shared" si="7"/>
        <v>0.70376125510827736</v>
      </c>
    </row>
    <row r="254" spans="1:15" x14ac:dyDescent="0.3">
      <c r="A254" s="7" t="s">
        <v>123</v>
      </c>
      <c r="B254" s="7" t="s">
        <v>257</v>
      </c>
      <c r="C254" s="7" t="s">
        <v>246</v>
      </c>
      <c r="D254" s="7" t="s">
        <v>111</v>
      </c>
      <c r="F254" s="34">
        <v>1690</v>
      </c>
      <c r="G254" s="7" t="s">
        <v>72</v>
      </c>
      <c r="H254" s="7" t="s">
        <v>96</v>
      </c>
      <c r="I254" s="7">
        <v>1</v>
      </c>
      <c r="J254" s="7">
        <v>87204</v>
      </c>
      <c r="L254" s="19">
        <v>2.0674893567116661</v>
      </c>
      <c r="N254" s="7">
        <f t="shared" si="6"/>
        <v>32.252833964701992</v>
      </c>
      <c r="O254" s="19">
        <f t="shared" si="7"/>
        <v>0.73970996662313637</v>
      </c>
    </row>
    <row r="255" spans="1:15" x14ac:dyDescent="0.3">
      <c r="A255" s="7" t="s">
        <v>123</v>
      </c>
      <c r="B255" s="7" t="s">
        <v>258</v>
      </c>
      <c r="C255" s="7" t="s">
        <v>246</v>
      </c>
      <c r="D255" s="7" t="s">
        <v>111</v>
      </c>
      <c r="F255" s="34">
        <v>1691</v>
      </c>
      <c r="G255" s="7" t="s">
        <v>72</v>
      </c>
      <c r="H255" s="7" t="s">
        <v>96</v>
      </c>
      <c r="I255" s="7">
        <v>1</v>
      </c>
      <c r="J255" s="7">
        <v>87204</v>
      </c>
      <c r="L255" s="19">
        <v>1.7928651811098593</v>
      </c>
      <c r="N255" s="7">
        <f t="shared" si="6"/>
        <v>27.968696825313803</v>
      </c>
      <c r="O255" s="19">
        <f t="shared" si="7"/>
        <v>0.64145444762427872</v>
      </c>
    </row>
    <row r="256" spans="1:15" x14ac:dyDescent="0.3">
      <c r="A256" s="7" t="s">
        <v>123</v>
      </c>
      <c r="B256" s="7" t="s">
        <v>259</v>
      </c>
      <c r="C256" s="7" t="s">
        <v>246</v>
      </c>
      <c r="D256" s="7" t="s">
        <v>111</v>
      </c>
      <c r="F256" s="34">
        <v>1692</v>
      </c>
      <c r="G256" s="7" t="s">
        <v>72</v>
      </c>
      <c r="H256" s="7" t="s">
        <v>96</v>
      </c>
      <c r="I256" s="7">
        <v>1</v>
      </c>
      <c r="J256" s="7">
        <v>87204</v>
      </c>
      <c r="L256" s="19">
        <v>2.2067525489782223</v>
      </c>
      <c r="N256" s="7">
        <f t="shared" si="6"/>
        <v>34.425339764060269</v>
      </c>
      <c r="O256" s="19">
        <f t="shared" si="7"/>
        <v>0.78953579569882726</v>
      </c>
    </row>
    <row r="257" spans="1:15" x14ac:dyDescent="0.3">
      <c r="A257" s="7" t="s">
        <v>123</v>
      </c>
      <c r="B257" s="7" t="s">
        <v>260</v>
      </c>
      <c r="C257" s="7" t="s">
        <v>246</v>
      </c>
      <c r="D257" s="7" t="s">
        <v>111</v>
      </c>
      <c r="F257" s="34">
        <v>1693</v>
      </c>
      <c r="G257" s="7" t="s">
        <v>72</v>
      </c>
      <c r="H257" s="7" t="s">
        <v>96</v>
      </c>
      <c r="I257" s="7">
        <v>1</v>
      </c>
      <c r="J257" s="7">
        <v>87204</v>
      </c>
      <c r="L257" s="19">
        <v>3.3147194845098951</v>
      </c>
      <c r="N257" s="7">
        <f t="shared" si="6"/>
        <v>51.709623958354364</v>
      </c>
      <c r="O257" s="19">
        <f t="shared" si="7"/>
        <v>1.185946148304077</v>
      </c>
    </row>
    <row r="258" spans="1:15" x14ac:dyDescent="0.3">
      <c r="A258" s="7" t="s">
        <v>123</v>
      </c>
      <c r="B258" s="7" t="s">
        <v>261</v>
      </c>
      <c r="C258" s="7" t="s">
        <v>246</v>
      </c>
      <c r="D258" s="7" t="s">
        <v>111</v>
      </c>
      <c r="F258" s="34">
        <v>1694</v>
      </c>
      <c r="G258" s="7" t="s">
        <v>72</v>
      </c>
      <c r="H258" s="7" t="s">
        <v>96</v>
      </c>
      <c r="I258" s="7">
        <v>1</v>
      </c>
      <c r="J258" s="7">
        <v>87204</v>
      </c>
      <c r="L258" s="19">
        <v>3.3240369730802235</v>
      </c>
      <c r="N258" s="7">
        <f t="shared" si="6"/>
        <v>51.854976780051487</v>
      </c>
      <c r="O258" s="19">
        <f t="shared" si="7"/>
        <v>1.1892797756995432</v>
      </c>
    </row>
    <row r="259" spans="1:15" x14ac:dyDescent="0.3">
      <c r="A259" s="7" t="s">
        <v>123</v>
      </c>
      <c r="B259" s="7" t="s">
        <v>262</v>
      </c>
      <c r="C259" s="7" t="s">
        <v>246</v>
      </c>
      <c r="D259" s="7" t="s">
        <v>111</v>
      </c>
      <c r="F259" s="34">
        <v>1695</v>
      </c>
      <c r="G259" s="7" t="s">
        <v>72</v>
      </c>
      <c r="H259" s="7" t="s">
        <v>96</v>
      </c>
      <c r="I259" s="7">
        <v>1</v>
      </c>
      <c r="J259" s="7">
        <v>87204</v>
      </c>
      <c r="L259" s="19">
        <v>2.8172155400304359</v>
      </c>
      <c r="N259" s="7">
        <f t="shared" ref="N259:N322" si="8">(L259*12)*1.3</f>
        <v>43.948562424474808</v>
      </c>
      <c r="O259" s="19">
        <f t="shared" ref="O259:O322" si="9">(N259/J259)*2000</f>
        <v>1.0079483148588324</v>
      </c>
    </row>
    <row r="260" spans="1:15" x14ac:dyDescent="0.3">
      <c r="A260" s="7" t="s">
        <v>123</v>
      </c>
      <c r="B260" s="7" t="s">
        <v>263</v>
      </c>
      <c r="C260" s="7" t="s">
        <v>246</v>
      </c>
      <c r="D260" s="7" t="s">
        <v>111</v>
      </c>
      <c r="F260" s="34">
        <v>1696</v>
      </c>
      <c r="G260" s="7" t="s">
        <v>72</v>
      </c>
      <c r="H260" s="7" t="s">
        <v>96</v>
      </c>
      <c r="I260" s="7">
        <v>1</v>
      </c>
      <c r="J260" s="7">
        <v>87204</v>
      </c>
      <c r="L260" s="19">
        <v>3.208257644811896</v>
      </c>
      <c r="N260" s="7">
        <f t="shared" si="8"/>
        <v>50.048819259065581</v>
      </c>
      <c r="O260" s="19">
        <f t="shared" si="9"/>
        <v>1.1478560446554189</v>
      </c>
    </row>
    <row r="261" spans="1:15" x14ac:dyDescent="0.3">
      <c r="A261" s="7" t="s">
        <v>123</v>
      </c>
      <c r="B261" s="7" t="s">
        <v>264</v>
      </c>
      <c r="C261" s="7" t="s">
        <v>246</v>
      </c>
      <c r="D261" s="7" t="s">
        <v>111</v>
      </c>
      <c r="F261" s="34">
        <v>1697</v>
      </c>
      <c r="G261" s="7" t="s">
        <v>72</v>
      </c>
      <c r="H261" s="7" t="s">
        <v>96</v>
      </c>
      <c r="I261" s="7">
        <v>1</v>
      </c>
      <c r="J261" s="7">
        <v>87204</v>
      </c>
      <c r="L261" s="19">
        <v>3.1614664929675511</v>
      </c>
      <c r="N261" s="7">
        <f t="shared" si="8"/>
        <v>49.318877290293791</v>
      </c>
      <c r="O261" s="19">
        <f t="shared" si="9"/>
        <v>1.1311150243175496</v>
      </c>
    </row>
    <row r="262" spans="1:15" x14ac:dyDescent="0.3">
      <c r="A262" s="7" t="s">
        <v>123</v>
      </c>
      <c r="B262" s="7" t="s">
        <v>265</v>
      </c>
      <c r="C262" s="7" t="s">
        <v>246</v>
      </c>
      <c r="D262" s="7" t="s">
        <v>111</v>
      </c>
      <c r="F262" s="34">
        <v>1698</v>
      </c>
      <c r="G262" s="7" t="s">
        <v>72</v>
      </c>
      <c r="H262" s="7" t="s">
        <v>96</v>
      </c>
      <c r="I262" s="7">
        <v>1</v>
      </c>
      <c r="J262" s="7">
        <v>87204</v>
      </c>
      <c r="L262" s="19">
        <v>3.6016425309320557</v>
      </c>
      <c r="N262" s="7">
        <f t="shared" si="8"/>
        <v>56.185623482540073</v>
      </c>
      <c r="O262" s="19">
        <f t="shared" si="9"/>
        <v>1.2886019788665672</v>
      </c>
    </row>
    <row r="263" spans="1:15" x14ac:dyDescent="0.3">
      <c r="A263" s="7" t="s">
        <v>123</v>
      </c>
      <c r="B263" s="7" t="s">
        <v>266</v>
      </c>
      <c r="C263" s="7" t="s">
        <v>246</v>
      </c>
      <c r="D263" s="7" t="s">
        <v>111</v>
      </c>
      <c r="F263" s="34">
        <v>1699</v>
      </c>
      <c r="G263" s="7" t="s">
        <v>72</v>
      </c>
      <c r="H263" s="7" t="s">
        <v>96</v>
      </c>
      <c r="I263" s="7">
        <v>1</v>
      </c>
      <c r="J263" s="7">
        <v>87204</v>
      </c>
      <c r="L263" s="19">
        <v>3.5348752190052819</v>
      </c>
      <c r="N263" s="7">
        <f t="shared" si="8"/>
        <v>55.144053416482393</v>
      </c>
      <c r="O263" s="19">
        <f t="shared" si="9"/>
        <v>1.2647138529535891</v>
      </c>
    </row>
    <row r="264" spans="1:15" x14ac:dyDescent="0.3">
      <c r="A264" s="7" t="s">
        <v>123</v>
      </c>
      <c r="B264" s="7" t="s">
        <v>267</v>
      </c>
      <c r="C264" s="7" t="s">
        <v>246</v>
      </c>
      <c r="D264" s="7" t="s">
        <v>111</v>
      </c>
      <c r="F264" s="34">
        <v>1700</v>
      </c>
      <c r="G264" s="7" t="s">
        <v>72</v>
      </c>
      <c r="H264" s="7" t="s">
        <v>96</v>
      </c>
      <c r="I264" s="7">
        <v>1</v>
      </c>
      <c r="J264" s="7">
        <v>87204</v>
      </c>
      <c r="L264" s="19">
        <v>3.4877854735064</v>
      </c>
      <c r="N264" s="7">
        <f t="shared" si="8"/>
        <v>54.409453386699845</v>
      </c>
      <c r="O264" s="19">
        <f t="shared" si="9"/>
        <v>1.247866001254526</v>
      </c>
    </row>
    <row r="265" spans="1:15" x14ac:dyDescent="0.3">
      <c r="A265" s="7" t="s">
        <v>123</v>
      </c>
      <c r="B265" s="7" t="s">
        <v>268</v>
      </c>
      <c r="C265" s="7" t="s">
        <v>246</v>
      </c>
      <c r="D265" s="7" t="s">
        <v>111</v>
      </c>
      <c r="F265" s="34">
        <v>1701</v>
      </c>
      <c r="G265" s="7" t="s">
        <v>72</v>
      </c>
      <c r="H265" s="7" t="s">
        <v>96</v>
      </c>
      <c r="I265" s="7">
        <v>1</v>
      </c>
      <c r="J265" s="7">
        <v>87204</v>
      </c>
      <c r="L265" s="19">
        <v>2.2360949083793464</v>
      </c>
      <c r="N265" s="7">
        <f t="shared" si="8"/>
        <v>34.883080570717809</v>
      </c>
      <c r="O265" s="19">
        <f t="shared" si="9"/>
        <v>0.80003395648634945</v>
      </c>
    </row>
    <row r="266" spans="1:15" x14ac:dyDescent="0.3">
      <c r="A266" s="7" t="s">
        <v>123</v>
      </c>
      <c r="B266" s="7" t="s">
        <v>269</v>
      </c>
      <c r="C266" s="7" t="s">
        <v>246</v>
      </c>
      <c r="D266" s="7" t="s">
        <v>111</v>
      </c>
      <c r="F266" s="34">
        <v>1702</v>
      </c>
      <c r="G266" s="7" t="s">
        <v>72</v>
      </c>
      <c r="H266" s="7" t="s">
        <v>96</v>
      </c>
      <c r="I266" s="7">
        <v>1</v>
      </c>
      <c r="J266" s="7">
        <v>87204</v>
      </c>
      <c r="L266" s="19">
        <v>2.6390262383320242</v>
      </c>
      <c r="N266" s="7">
        <f t="shared" si="8"/>
        <v>41.16880931797958</v>
      </c>
      <c r="O266" s="19">
        <f t="shared" si="9"/>
        <v>0.94419543410805884</v>
      </c>
    </row>
    <row r="267" spans="1:15" x14ac:dyDescent="0.3">
      <c r="A267" s="7" t="s">
        <v>123</v>
      </c>
      <c r="B267" s="7" t="s">
        <v>270</v>
      </c>
      <c r="C267" s="7" t="s">
        <v>246</v>
      </c>
      <c r="D267" s="7" t="s">
        <v>111</v>
      </c>
      <c r="F267" s="34">
        <v>1703</v>
      </c>
      <c r="G267" s="7" t="s">
        <v>72</v>
      </c>
      <c r="H267" s="7" t="s">
        <v>96</v>
      </c>
      <c r="I267" s="7">
        <v>1</v>
      </c>
      <c r="J267" s="7">
        <v>87204</v>
      </c>
      <c r="L267" s="19">
        <v>2.1730940901679396</v>
      </c>
      <c r="N267" s="7">
        <f t="shared" si="8"/>
        <v>33.900267806619858</v>
      </c>
      <c r="O267" s="19">
        <f t="shared" si="9"/>
        <v>0.77749341329801058</v>
      </c>
    </row>
    <row r="268" spans="1:15" x14ac:dyDescent="0.3">
      <c r="A268" s="7" t="s">
        <v>123</v>
      </c>
      <c r="B268" s="7" t="s">
        <v>271</v>
      </c>
      <c r="C268" s="7" t="s">
        <v>246</v>
      </c>
      <c r="D268" s="7" t="s">
        <v>111</v>
      </c>
      <c r="F268" s="34">
        <v>1704</v>
      </c>
      <c r="G268" s="7" t="s">
        <v>72</v>
      </c>
      <c r="H268" s="7" t="s">
        <v>96</v>
      </c>
      <c r="I268" s="7">
        <v>1</v>
      </c>
      <c r="J268" s="7">
        <v>87204</v>
      </c>
      <c r="L268" s="19">
        <v>2.4198801157615666</v>
      </c>
      <c r="N268" s="7">
        <f t="shared" si="8"/>
        <v>37.750129805880441</v>
      </c>
      <c r="O268" s="19">
        <f t="shared" si="9"/>
        <v>0.86578895018302915</v>
      </c>
    </row>
    <row r="269" spans="1:15" x14ac:dyDescent="0.3">
      <c r="A269" s="7" t="s">
        <v>123</v>
      </c>
      <c r="B269" s="7" t="s">
        <v>272</v>
      </c>
      <c r="C269" s="7" t="s">
        <v>246</v>
      </c>
      <c r="D269" s="7" t="s">
        <v>111</v>
      </c>
      <c r="F269" s="34">
        <v>1705</v>
      </c>
      <c r="G269" s="7" t="s">
        <v>72</v>
      </c>
      <c r="H269" s="7" t="s">
        <v>96</v>
      </c>
      <c r="I269" s="7">
        <v>1</v>
      </c>
      <c r="J269" s="7">
        <v>87204</v>
      </c>
      <c r="L269" s="19">
        <v>2.356253835473451</v>
      </c>
      <c r="N269" s="7">
        <f t="shared" si="8"/>
        <v>36.757559833385834</v>
      </c>
      <c r="O269" s="19">
        <f t="shared" si="9"/>
        <v>0.8430246280763688</v>
      </c>
    </row>
    <row r="270" spans="1:15" x14ac:dyDescent="0.3">
      <c r="A270" s="7" t="s">
        <v>123</v>
      </c>
      <c r="B270" s="7" t="s">
        <v>273</v>
      </c>
      <c r="C270" s="7" t="s">
        <v>246</v>
      </c>
      <c r="D270" s="7" t="s">
        <v>111</v>
      </c>
      <c r="F270" s="34">
        <v>1706</v>
      </c>
      <c r="G270" s="7" t="s">
        <v>72</v>
      </c>
      <c r="H270" s="7" t="s">
        <v>96</v>
      </c>
      <c r="I270" s="7">
        <v>1</v>
      </c>
      <c r="J270" s="7">
        <v>87204</v>
      </c>
      <c r="L270" s="19">
        <v>3.0382752425883877</v>
      </c>
      <c r="N270" s="7">
        <f t="shared" si="8"/>
        <v>47.397093784378853</v>
      </c>
      <c r="O270" s="19">
        <f t="shared" si="9"/>
        <v>1.0870394427865431</v>
      </c>
    </row>
    <row r="271" spans="1:15" x14ac:dyDescent="0.3">
      <c r="A271" s="7" t="s">
        <v>123</v>
      </c>
      <c r="B271" s="7" t="s">
        <v>274</v>
      </c>
      <c r="C271" s="7" t="s">
        <v>246</v>
      </c>
      <c r="D271" s="7" t="s">
        <v>111</v>
      </c>
      <c r="F271" s="34">
        <v>1707</v>
      </c>
      <c r="G271" s="7" t="s">
        <v>72</v>
      </c>
      <c r="H271" s="7" t="s">
        <v>96</v>
      </c>
      <c r="I271" s="7">
        <v>1</v>
      </c>
      <c r="J271" s="7">
        <v>87204</v>
      </c>
      <c r="L271" s="19">
        <v>2.4049713721140602</v>
      </c>
      <c r="N271" s="7">
        <f t="shared" si="8"/>
        <v>37.517553404979338</v>
      </c>
      <c r="O271" s="19">
        <f t="shared" si="9"/>
        <v>0.86045487374384977</v>
      </c>
    </row>
    <row r="272" spans="1:15" x14ac:dyDescent="0.3">
      <c r="A272" s="7" t="s">
        <v>123</v>
      </c>
      <c r="B272" s="7" t="s">
        <v>275</v>
      </c>
      <c r="C272" s="7" t="s">
        <v>246</v>
      </c>
      <c r="D272" s="7" t="s">
        <v>111</v>
      </c>
      <c r="F272" s="34">
        <v>1708</v>
      </c>
      <c r="G272" s="7" t="s">
        <v>72</v>
      </c>
      <c r="H272" s="7" t="s">
        <v>96</v>
      </c>
      <c r="I272" s="7">
        <v>1</v>
      </c>
      <c r="J272" s="7">
        <v>87204</v>
      </c>
      <c r="L272" s="19">
        <v>2.2274512620250064</v>
      </c>
      <c r="N272" s="7">
        <f t="shared" si="8"/>
        <v>34.7482396875901</v>
      </c>
      <c r="O272" s="19">
        <f t="shared" si="9"/>
        <v>0.79694141754025272</v>
      </c>
    </row>
    <row r="273" spans="1:15" x14ac:dyDescent="0.3">
      <c r="A273" s="7" t="s">
        <v>123</v>
      </c>
      <c r="B273" s="7" t="s">
        <v>276</v>
      </c>
      <c r="C273" s="7" t="s">
        <v>246</v>
      </c>
      <c r="D273" s="7" t="s">
        <v>111</v>
      </c>
      <c r="F273" s="34">
        <v>1709</v>
      </c>
      <c r="G273" s="7" t="s">
        <v>72</v>
      </c>
      <c r="H273" s="7" t="s">
        <v>96</v>
      </c>
      <c r="I273" s="7">
        <v>1</v>
      </c>
      <c r="J273" s="7">
        <v>87204</v>
      </c>
      <c r="L273" s="19">
        <v>3.4086080108704593</v>
      </c>
      <c r="N273" s="7">
        <f t="shared" si="8"/>
        <v>53.174284969579169</v>
      </c>
      <c r="O273" s="19">
        <f t="shared" si="9"/>
        <v>1.2195377498642073</v>
      </c>
    </row>
    <row r="274" spans="1:15" x14ac:dyDescent="0.3">
      <c r="A274" s="7" t="s">
        <v>123</v>
      </c>
      <c r="B274" s="7" t="s">
        <v>277</v>
      </c>
      <c r="C274" s="7" t="s">
        <v>246</v>
      </c>
      <c r="D274" s="7" t="s">
        <v>111</v>
      </c>
      <c r="F274" s="34">
        <v>1710</v>
      </c>
      <c r="G274" s="7" t="s">
        <v>72</v>
      </c>
      <c r="H274" s="7" t="s">
        <v>96</v>
      </c>
      <c r="I274" s="7">
        <v>1</v>
      </c>
      <c r="J274" s="7">
        <v>87204</v>
      </c>
      <c r="L274" s="19">
        <v>3.9533684987792554</v>
      </c>
      <c r="N274" s="7">
        <f t="shared" si="8"/>
        <v>61.672548580956388</v>
      </c>
      <c r="O274" s="19">
        <f t="shared" si="9"/>
        <v>1.4144431122644923</v>
      </c>
    </row>
    <row r="275" spans="1:15" x14ac:dyDescent="0.3">
      <c r="A275" s="7" t="s">
        <v>123</v>
      </c>
      <c r="B275" s="7" t="s">
        <v>278</v>
      </c>
      <c r="C275" s="7" t="s">
        <v>246</v>
      </c>
      <c r="D275" s="7" t="s">
        <v>111</v>
      </c>
      <c r="F275" s="34">
        <v>1711</v>
      </c>
      <c r="G275" s="7" t="s">
        <v>72</v>
      </c>
      <c r="H275" s="7" t="s">
        <v>96</v>
      </c>
      <c r="I275" s="7">
        <v>1</v>
      </c>
      <c r="J275" s="7">
        <v>87204</v>
      </c>
      <c r="L275" s="19">
        <v>3.6827987757212775</v>
      </c>
      <c r="N275" s="7">
        <f t="shared" si="8"/>
        <v>57.451660901251927</v>
      </c>
      <c r="O275" s="19">
        <f t="shared" si="9"/>
        <v>1.3176382024047504</v>
      </c>
    </row>
    <row r="276" spans="1:15" x14ac:dyDescent="0.3">
      <c r="A276" s="7" t="s">
        <v>123</v>
      </c>
      <c r="B276" s="7" t="s">
        <v>279</v>
      </c>
      <c r="C276" s="7" t="s">
        <v>246</v>
      </c>
      <c r="D276" s="7" t="s">
        <v>111</v>
      </c>
      <c r="F276" s="34">
        <v>1712</v>
      </c>
      <c r="G276" s="7" t="s">
        <v>72</v>
      </c>
      <c r="H276" s="7" t="s">
        <v>96</v>
      </c>
      <c r="I276" s="7">
        <v>1</v>
      </c>
      <c r="J276" s="7">
        <v>87204</v>
      </c>
      <c r="L276" s="19">
        <v>3.3727451589713175</v>
      </c>
      <c r="N276" s="7">
        <f t="shared" si="8"/>
        <v>52.614824479952553</v>
      </c>
      <c r="O276" s="19">
        <f t="shared" si="9"/>
        <v>1.2067066758394696</v>
      </c>
    </row>
    <row r="277" spans="1:15" x14ac:dyDescent="0.3">
      <c r="A277" s="7" t="s">
        <v>123</v>
      </c>
      <c r="B277" s="7" t="s">
        <v>280</v>
      </c>
      <c r="C277" s="7" t="s">
        <v>246</v>
      </c>
      <c r="D277" s="7" t="s">
        <v>111</v>
      </c>
      <c r="F277" s="34">
        <v>1713</v>
      </c>
      <c r="G277" s="7" t="s">
        <v>72</v>
      </c>
      <c r="H277" s="7" t="s">
        <v>96</v>
      </c>
      <c r="I277" s="7">
        <v>1</v>
      </c>
      <c r="J277" s="7">
        <v>87204</v>
      </c>
      <c r="L277" s="19">
        <v>2.8772759619280972</v>
      </c>
      <c r="N277" s="7">
        <f t="shared" si="8"/>
        <v>44.885505006078319</v>
      </c>
      <c r="O277" s="19">
        <f t="shared" si="9"/>
        <v>1.0294368378991403</v>
      </c>
    </row>
    <row r="278" spans="1:15" x14ac:dyDescent="0.3">
      <c r="A278" s="7" t="s">
        <v>123</v>
      </c>
      <c r="B278" s="7" t="s">
        <v>281</v>
      </c>
      <c r="C278" s="7" t="s">
        <v>246</v>
      </c>
      <c r="D278" s="7" t="s">
        <v>111</v>
      </c>
      <c r="F278" s="34">
        <v>1714</v>
      </c>
      <c r="G278" s="7" t="s">
        <v>72</v>
      </c>
      <c r="H278" s="7" t="s">
        <v>96</v>
      </c>
      <c r="I278" s="7">
        <v>1</v>
      </c>
      <c r="J278" s="7">
        <v>87204</v>
      </c>
      <c r="L278" s="19">
        <v>2.975916325071112</v>
      </c>
      <c r="N278" s="7">
        <f t="shared" si="8"/>
        <v>46.424294671109351</v>
      </c>
      <c r="O278" s="19">
        <f t="shared" si="9"/>
        <v>1.0647285599538863</v>
      </c>
    </row>
    <row r="279" spans="1:15" x14ac:dyDescent="0.3">
      <c r="A279" s="7" t="s">
        <v>123</v>
      </c>
      <c r="B279" s="7" t="s">
        <v>282</v>
      </c>
      <c r="C279" s="7" t="s">
        <v>246</v>
      </c>
      <c r="D279" s="7" t="s">
        <v>111</v>
      </c>
      <c r="F279" s="34">
        <v>1715</v>
      </c>
      <c r="G279" s="7" t="s">
        <v>72</v>
      </c>
      <c r="H279" s="7" t="s">
        <v>96</v>
      </c>
      <c r="I279" s="7">
        <v>1</v>
      </c>
      <c r="J279" s="7">
        <v>87204</v>
      </c>
      <c r="L279" s="19">
        <v>3.1979660552913347</v>
      </c>
      <c r="N279" s="7">
        <f t="shared" si="8"/>
        <v>49.888270462544824</v>
      </c>
      <c r="O279" s="19">
        <f t="shared" si="9"/>
        <v>1.1441739017142523</v>
      </c>
    </row>
    <row r="280" spans="1:15" x14ac:dyDescent="0.3">
      <c r="A280" s="7" t="s">
        <v>123</v>
      </c>
      <c r="B280" s="7" t="s">
        <v>283</v>
      </c>
      <c r="C280" s="7" t="s">
        <v>246</v>
      </c>
      <c r="D280" s="7" t="s">
        <v>111</v>
      </c>
      <c r="F280" s="34">
        <v>1716</v>
      </c>
      <c r="G280" s="7" t="s">
        <v>72</v>
      </c>
      <c r="H280" s="7" t="s">
        <v>96</v>
      </c>
      <c r="I280" s="7">
        <v>1</v>
      </c>
      <c r="J280" s="7">
        <v>87204</v>
      </c>
      <c r="L280" s="19">
        <v>2.7114159792406145</v>
      </c>
      <c r="N280" s="7">
        <f t="shared" si="8"/>
        <v>42.29808927615359</v>
      </c>
      <c r="O280" s="19">
        <f t="shared" si="9"/>
        <v>0.97009516251900352</v>
      </c>
    </row>
    <row r="281" spans="1:15" x14ac:dyDescent="0.3">
      <c r="A281" s="7" t="s">
        <v>123</v>
      </c>
      <c r="B281" s="7" t="s">
        <v>284</v>
      </c>
      <c r="C281" s="7" t="s">
        <v>246</v>
      </c>
      <c r="D281" s="7" t="s">
        <v>111</v>
      </c>
      <c r="F281" s="34">
        <v>1717</v>
      </c>
      <c r="G281" s="7" t="s">
        <v>72</v>
      </c>
      <c r="H281" s="7" t="s">
        <v>96</v>
      </c>
      <c r="I281" s="7">
        <v>1</v>
      </c>
      <c r="J281" s="7">
        <v>87204</v>
      </c>
      <c r="L281" s="19">
        <v>2.5034705770684869</v>
      </c>
      <c r="N281" s="7">
        <f t="shared" si="8"/>
        <v>39.054141002268395</v>
      </c>
      <c r="O281" s="19">
        <f t="shared" si="9"/>
        <v>0.89569609197441391</v>
      </c>
    </row>
    <row r="282" spans="1:15" x14ac:dyDescent="0.3">
      <c r="A282" s="7" t="s">
        <v>123</v>
      </c>
      <c r="B282" s="7" t="s">
        <v>285</v>
      </c>
      <c r="C282" s="7" t="s">
        <v>246</v>
      </c>
      <c r="D282" s="7" t="s">
        <v>111</v>
      </c>
      <c r="F282" s="34">
        <v>1718</v>
      </c>
      <c r="G282" s="7" t="s">
        <v>72</v>
      </c>
      <c r="H282" s="7" t="s">
        <v>96</v>
      </c>
      <c r="I282" s="7">
        <v>1</v>
      </c>
      <c r="J282" s="7">
        <v>87204</v>
      </c>
      <c r="L282" s="19">
        <v>2.4496104208133924</v>
      </c>
      <c r="N282" s="7">
        <f t="shared" si="8"/>
        <v>38.213922564688922</v>
      </c>
      <c r="O282" s="19">
        <f t="shared" si="9"/>
        <v>0.87642591084557864</v>
      </c>
    </row>
    <row r="283" spans="1:15" x14ac:dyDescent="0.3">
      <c r="A283" s="7" t="s">
        <v>123</v>
      </c>
      <c r="B283" s="7" t="s">
        <v>286</v>
      </c>
      <c r="C283" s="7" t="s">
        <v>246</v>
      </c>
      <c r="D283" s="7" t="s">
        <v>111</v>
      </c>
      <c r="F283" s="34">
        <v>1719</v>
      </c>
      <c r="G283" s="7" t="s">
        <v>72</v>
      </c>
      <c r="H283" s="7" t="s">
        <v>96</v>
      </c>
      <c r="I283" s="7">
        <v>1</v>
      </c>
      <c r="J283" s="7">
        <v>87204</v>
      </c>
      <c r="L283" s="19">
        <v>2.4896222695667816</v>
      </c>
      <c r="N283" s="7">
        <f t="shared" si="8"/>
        <v>38.838107405241793</v>
      </c>
      <c r="O283" s="19">
        <f t="shared" si="9"/>
        <v>0.89074142023856229</v>
      </c>
    </row>
    <row r="284" spans="1:15" x14ac:dyDescent="0.3">
      <c r="A284" s="7" t="s">
        <v>123</v>
      </c>
      <c r="B284" s="7" t="s">
        <v>287</v>
      </c>
      <c r="C284" s="7" t="s">
        <v>246</v>
      </c>
      <c r="D284" s="7" t="s">
        <v>111</v>
      </c>
      <c r="F284" s="34">
        <v>1720</v>
      </c>
      <c r="G284" s="7" t="s">
        <v>72</v>
      </c>
      <c r="H284" s="7" t="s">
        <v>96</v>
      </c>
      <c r="I284" s="7">
        <v>1</v>
      </c>
      <c r="J284" s="7">
        <v>87204</v>
      </c>
      <c r="L284" s="19">
        <v>3.6615186754588547</v>
      </c>
      <c r="N284" s="7">
        <f t="shared" si="8"/>
        <v>57.119691337158137</v>
      </c>
      <c r="O284" s="19">
        <f t="shared" si="9"/>
        <v>1.3100245708260663</v>
      </c>
    </row>
    <row r="285" spans="1:15" x14ac:dyDescent="0.3">
      <c r="A285" s="7" t="s">
        <v>123</v>
      </c>
      <c r="B285" s="7" t="s">
        <v>288</v>
      </c>
      <c r="C285" s="7" t="s">
        <v>246</v>
      </c>
      <c r="D285" s="7" t="s">
        <v>111</v>
      </c>
      <c r="F285" s="34">
        <v>1721</v>
      </c>
      <c r="G285" s="7" t="s">
        <v>72</v>
      </c>
      <c r="H285" s="7" t="s">
        <v>96</v>
      </c>
      <c r="I285" s="7">
        <v>1</v>
      </c>
      <c r="J285" s="7">
        <v>87204</v>
      </c>
      <c r="L285" s="19">
        <v>2.4338466760573119</v>
      </c>
      <c r="N285" s="7">
        <f t="shared" si="8"/>
        <v>37.968008146494064</v>
      </c>
      <c r="O285" s="19">
        <f t="shared" si="9"/>
        <v>0.87078593061084497</v>
      </c>
    </row>
    <row r="286" spans="1:15" x14ac:dyDescent="0.3">
      <c r="A286" s="7" t="s">
        <v>123</v>
      </c>
      <c r="B286" s="7" t="s">
        <v>289</v>
      </c>
      <c r="C286" s="7" t="s">
        <v>246</v>
      </c>
      <c r="D286" s="7" t="s">
        <v>111</v>
      </c>
      <c r="F286" s="34">
        <v>1722</v>
      </c>
      <c r="G286" s="7" t="s">
        <v>72</v>
      </c>
      <c r="H286" s="7" t="s">
        <v>96</v>
      </c>
      <c r="I286" s="7">
        <v>1</v>
      </c>
      <c r="J286" s="7">
        <v>87204</v>
      </c>
      <c r="L286" s="19">
        <v>2.3331073367084283</v>
      </c>
      <c r="N286" s="7">
        <f t="shared" si="8"/>
        <v>36.396474452651482</v>
      </c>
      <c r="O286" s="19">
        <f t="shared" si="9"/>
        <v>0.83474323316938404</v>
      </c>
    </row>
    <row r="287" spans="1:15" x14ac:dyDescent="0.3">
      <c r="A287" s="7" t="s">
        <v>123</v>
      </c>
      <c r="B287" s="7" t="s">
        <v>290</v>
      </c>
      <c r="C287" s="7" t="s">
        <v>246</v>
      </c>
      <c r="D287" s="7" t="s">
        <v>111</v>
      </c>
      <c r="F287" s="34">
        <v>1723</v>
      </c>
      <c r="G287" s="7" t="s">
        <v>72</v>
      </c>
      <c r="H287" s="7" t="s">
        <v>96</v>
      </c>
      <c r="I287" s="7">
        <v>1</v>
      </c>
      <c r="J287" s="7">
        <v>87204</v>
      </c>
      <c r="L287" s="19">
        <v>2.530391414343828</v>
      </c>
      <c r="N287" s="7">
        <f t="shared" si="8"/>
        <v>39.474106063763713</v>
      </c>
      <c r="O287" s="19">
        <f t="shared" si="9"/>
        <v>0.90532787633052869</v>
      </c>
    </row>
    <row r="288" spans="1:15" x14ac:dyDescent="0.3">
      <c r="A288" s="7" t="s">
        <v>123</v>
      </c>
      <c r="B288" s="7" t="s">
        <v>291</v>
      </c>
      <c r="C288" s="7" t="s">
        <v>246</v>
      </c>
      <c r="D288" s="7" t="s">
        <v>111</v>
      </c>
      <c r="F288" s="34">
        <v>1724</v>
      </c>
      <c r="G288" s="7" t="s">
        <v>72</v>
      </c>
      <c r="H288" s="7" t="s">
        <v>96</v>
      </c>
      <c r="I288" s="7">
        <v>1</v>
      </c>
      <c r="J288" s="7">
        <v>87204</v>
      </c>
      <c r="L288" s="19">
        <v>3.3142223138759479</v>
      </c>
      <c r="N288" s="7">
        <f t="shared" si="8"/>
        <v>51.701868096464786</v>
      </c>
      <c r="O288" s="19">
        <f t="shared" si="9"/>
        <v>1.185768269723058</v>
      </c>
    </row>
    <row r="289" spans="1:15" x14ac:dyDescent="0.3">
      <c r="A289" s="7" t="s">
        <v>123</v>
      </c>
      <c r="B289" s="7" t="s">
        <v>292</v>
      </c>
      <c r="C289" s="7" t="s">
        <v>246</v>
      </c>
      <c r="D289" s="7" t="s">
        <v>111</v>
      </c>
      <c r="F289" s="34">
        <v>1725</v>
      </c>
      <c r="G289" s="7" t="s">
        <v>72</v>
      </c>
      <c r="H289" s="7" t="s">
        <v>96</v>
      </c>
      <c r="I289" s="7">
        <v>1</v>
      </c>
      <c r="J289" s="7">
        <v>87204</v>
      </c>
      <c r="L289" s="19">
        <v>3.3336139973953971</v>
      </c>
      <c r="N289" s="7">
        <f t="shared" si="8"/>
        <v>52.004378359368204</v>
      </c>
      <c r="O289" s="19">
        <f t="shared" si="9"/>
        <v>1.1927062602488006</v>
      </c>
    </row>
    <row r="290" spans="1:15" x14ac:dyDescent="0.3">
      <c r="A290" s="7" t="s">
        <v>123</v>
      </c>
      <c r="B290" s="7" t="s">
        <v>293</v>
      </c>
      <c r="C290" s="7" t="s">
        <v>246</v>
      </c>
      <c r="D290" s="7" t="s">
        <v>111</v>
      </c>
      <c r="F290" s="34">
        <v>1726</v>
      </c>
      <c r="G290" s="7" t="s">
        <v>72</v>
      </c>
      <c r="H290" s="7" t="s">
        <v>96</v>
      </c>
      <c r="I290" s="7">
        <v>1</v>
      </c>
      <c r="J290" s="7">
        <v>87204</v>
      </c>
      <c r="L290" s="19">
        <v>2.7128832521469186</v>
      </c>
      <c r="N290" s="7">
        <f t="shared" si="8"/>
        <v>42.320978733491934</v>
      </c>
      <c r="O290" s="19">
        <f t="shared" si="9"/>
        <v>0.97062012599174197</v>
      </c>
    </row>
    <row r="291" spans="1:15" x14ac:dyDescent="0.3">
      <c r="A291" s="7" t="s">
        <v>123</v>
      </c>
      <c r="B291" s="7" t="s">
        <v>294</v>
      </c>
      <c r="C291" s="7" t="s">
        <v>246</v>
      </c>
      <c r="D291" s="7" t="s">
        <v>111</v>
      </c>
      <c r="F291" s="34">
        <v>1727</v>
      </c>
      <c r="G291" s="7" t="s">
        <v>72</v>
      </c>
      <c r="H291" s="7" t="s">
        <v>96</v>
      </c>
      <c r="I291" s="7">
        <v>1</v>
      </c>
      <c r="J291" s="7">
        <v>87204</v>
      </c>
      <c r="L291" s="19">
        <v>3.0532176446703252</v>
      </c>
      <c r="N291" s="7">
        <f t="shared" si="8"/>
        <v>47.630195256857071</v>
      </c>
      <c r="O291" s="19">
        <f t="shared" si="9"/>
        <v>1.0923855615994009</v>
      </c>
    </row>
    <row r="292" spans="1:15" x14ac:dyDescent="0.3">
      <c r="A292" s="7" t="s">
        <v>123</v>
      </c>
      <c r="B292" s="7" t="s">
        <v>295</v>
      </c>
      <c r="C292" s="7" t="s">
        <v>246</v>
      </c>
      <c r="D292" s="7" t="s">
        <v>111</v>
      </c>
      <c r="F292" s="34">
        <v>1728</v>
      </c>
      <c r="G292" s="7" t="s">
        <v>72</v>
      </c>
      <c r="H292" s="7" t="s">
        <v>96</v>
      </c>
      <c r="I292" s="7">
        <v>1</v>
      </c>
      <c r="J292" s="7">
        <v>87204</v>
      </c>
      <c r="L292" s="19">
        <v>2.9929963219926687</v>
      </c>
      <c r="N292" s="7">
        <f t="shared" si="8"/>
        <v>46.690742623085633</v>
      </c>
      <c r="O292" s="19">
        <f t="shared" si="9"/>
        <v>1.0708394711959459</v>
      </c>
    </row>
    <row r="293" spans="1:15" x14ac:dyDescent="0.3">
      <c r="A293" s="7" t="s">
        <v>123</v>
      </c>
      <c r="B293" s="7" t="s">
        <v>296</v>
      </c>
      <c r="C293" s="7" t="s">
        <v>246</v>
      </c>
      <c r="D293" s="7" t="s">
        <v>111</v>
      </c>
      <c r="F293" s="34">
        <v>1729</v>
      </c>
      <c r="G293" s="7" t="s">
        <v>72</v>
      </c>
      <c r="H293" s="7" t="s">
        <v>96</v>
      </c>
      <c r="I293" s="7">
        <v>1</v>
      </c>
      <c r="J293" s="7">
        <v>87204</v>
      </c>
      <c r="L293" s="19">
        <v>3.033566530237501</v>
      </c>
      <c r="N293" s="7">
        <f t="shared" si="8"/>
        <v>47.323637871705017</v>
      </c>
      <c r="O293" s="19">
        <f t="shared" si="9"/>
        <v>1.0853547514266553</v>
      </c>
    </row>
    <row r="294" spans="1:15" x14ac:dyDescent="0.3">
      <c r="A294" s="7" t="s">
        <v>123</v>
      </c>
      <c r="B294" s="7" t="s">
        <v>297</v>
      </c>
      <c r="C294" s="7" t="s">
        <v>246</v>
      </c>
      <c r="D294" s="7" t="s">
        <v>111</v>
      </c>
      <c r="F294" s="34">
        <v>1730</v>
      </c>
      <c r="G294" s="7" t="s">
        <v>72</v>
      </c>
      <c r="H294" s="7" t="s">
        <v>96</v>
      </c>
      <c r="I294" s="7">
        <v>1</v>
      </c>
      <c r="J294" s="7">
        <v>87204</v>
      </c>
      <c r="L294" s="19">
        <v>2.4331093322276973</v>
      </c>
      <c r="N294" s="7">
        <f t="shared" si="8"/>
        <v>37.956505582752079</v>
      </c>
      <c r="O294" s="19">
        <f t="shared" si="9"/>
        <v>0.87052212244282545</v>
      </c>
    </row>
    <row r="295" spans="1:15" x14ac:dyDescent="0.3">
      <c r="A295" s="7" t="s">
        <v>123</v>
      </c>
      <c r="B295" s="7" t="s">
        <v>298</v>
      </c>
      <c r="C295" s="7" t="s">
        <v>246</v>
      </c>
      <c r="D295" s="7" t="s">
        <v>111</v>
      </c>
      <c r="F295" s="34">
        <v>1731</v>
      </c>
      <c r="G295" s="7" t="s">
        <v>72</v>
      </c>
      <c r="H295" s="7" t="s">
        <v>96</v>
      </c>
      <c r="I295" s="7">
        <v>1</v>
      </c>
      <c r="J295" s="7">
        <v>87204</v>
      </c>
      <c r="L295" s="19">
        <v>2.3046089289646594</v>
      </c>
      <c r="N295" s="7">
        <f t="shared" si="8"/>
        <v>35.951899291848683</v>
      </c>
      <c r="O295" s="19">
        <f t="shared" si="9"/>
        <v>0.82454702288538795</v>
      </c>
    </row>
    <row r="296" spans="1:15" x14ac:dyDescent="0.3">
      <c r="A296" s="7" t="s">
        <v>123</v>
      </c>
      <c r="B296" s="7" t="s">
        <v>299</v>
      </c>
      <c r="C296" s="7" t="s">
        <v>246</v>
      </c>
      <c r="D296" s="7" t="s">
        <v>111</v>
      </c>
      <c r="F296" s="34">
        <v>1732</v>
      </c>
      <c r="G296" s="7" t="s">
        <v>72</v>
      </c>
      <c r="H296" s="7" t="s">
        <v>96</v>
      </c>
      <c r="I296" s="7">
        <v>1</v>
      </c>
      <c r="J296" s="7">
        <v>87204</v>
      </c>
      <c r="L296" s="19">
        <v>2.2839559379680625</v>
      </c>
      <c r="N296" s="7">
        <f t="shared" si="8"/>
        <v>35.629712632301775</v>
      </c>
      <c r="O296" s="19">
        <f t="shared" si="9"/>
        <v>0.81715775955923531</v>
      </c>
    </row>
    <row r="297" spans="1:15" x14ac:dyDescent="0.3">
      <c r="A297" s="7" t="s">
        <v>123</v>
      </c>
      <c r="B297" s="7" t="s">
        <v>300</v>
      </c>
      <c r="C297" s="7" t="s">
        <v>246</v>
      </c>
      <c r="D297" s="7" t="s">
        <v>111</v>
      </c>
      <c r="F297" s="34">
        <v>1733</v>
      </c>
      <c r="G297" s="7" t="s">
        <v>72</v>
      </c>
      <c r="H297" s="7" t="s">
        <v>96</v>
      </c>
      <c r="I297" s="7">
        <v>1</v>
      </c>
      <c r="J297" s="7">
        <v>87204</v>
      </c>
      <c r="L297" s="19">
        <v>2.0243952216973375</v>
      </c>
      <c r="N297" s="7">
        <f t="shared" si="8"/>
        <v>31.580565458478464</v>
      </c>
      <c r="O297" s="19">
        <f t="shared" si="9"/>
        <v>0.72429167144806339</v>
      </c>
    </row>
    <row r="298" spans="1:15" x14ac:dyDescent="0.3">
      <c r="A298" s="7" t="s">
        <v>123</v>
      </c>
      <c r="B298" s="7" t="s">
        <v>301</v>
      </c>
      <c r="C298" s="7" t="s">
        <v>246</v>
      </c>
      <c r="D298" s="7" t="s">
        <v>111</v>
      </c>
      <c r="F298" s="34">
        <v>1734</v>
      </c>
      <c r="G298" s="7" t="s">
        <v>72</v>
      </c>
      <c r="H298" s="7" t="s">
        <v>96</v>
      </c>
      <c r="I298" s="7">
        <v>1</v>
      </c>
      <c r="J298" s="7">
        <v>87204</v>
      </c>
      <c r="L298" s="19">
        <v>2.2961527385421392</v>
      </c>
      <c r="N298" s="7">
        <f t="shared" si="8"/>
        <v>35.819982721257375</v>
      </c>
      <c r="O298" s="19">
        <f t="shared" si="9"/>
        <v>0.82152155225121271</v>
      </c>
    </row>
    <row r="299" spans="1:15" x14ac:dyDescent="0.3">
      <c r="A299" s="7" t="s">
        <v>123</v>
      </c>
      <c r="B299" s="7" t="s">
        <v>302</v>
      </c>
      <c r="C299" s="7" t="s">
        <v>246</v>
      </c>
      <c r="D299" s="7" t="s">
        <v>111</v>
      </c>
      <c r="F299" s="34">
        <v>1735</v>
      </c>
      <c r="G299" s="7" t="s">
        <v>72</v>
      </c>
      <c r="H299" s="7" t="s">
        <v>96</v>
      </c>
      <c r="I299" s="7">
        <v>1</v>
      </c>
      <c r="J299" s="7">
        <v>87204</v>
      </c>
      <c r="L299" s="19">
        <v>2.4127375121085421</v>
      </c>
      <c r="N299" s="7">
        <f t="shared" si="8"/>
        <v>37.638705188893262</v>
      </c>
      <c r="O299" s="19">
        <f t="shared" si="9"/>
        <v>0.86323345692613329</v>
      </c>
    </row>
    <row r="300" spans="1:15" x14ac:dyDescent="0.3">
      <c r="A300" s="7" t="s">
        <v>123</v>
      </c>
      <c r="B300" s="7" t="s">
        <v>303</v>
      </c>
      <c r="C300" s="7" t="s">
        <v>246</v>
      </c>
      <c r="D300" s="7" t="s">
        <v>111</v>
      </c>
      <c r="F300" s="34">
        <v>1736</v>
      </c>
      <c r="G300" s="7" t="s">
        <v>72</v>
      </c>
      <c r="H300" s="7" t="s">
        <v>96</v>
      </c>
      <c r="I300" s="7">
        <v>1</v>
      </c>
      <c r="J300" s="7">
        <v>87204</v>
      </c>
      <c r="L300" s="19">
        <v>2.3956342060387938</v>
      </c>
      <c r="N300" s="7">
        <f t="shared" si="8"/>
        <v>37.371893614205185</v>
      </c>
      <c r="O300" s="19">
        <f t="shared" si="9"/>
        <v>0.85711420609616951</v>
      </c>
    </row>
    <row r="301" spans="1:15" x14ac:dyDescent="0.3">
      <c r="A301" s="7" t="s">
        <v>123</v>
      </c>
      <c r="B301" s="7" t="s">
        <v>304</v>
      </c>
      <c r="C301" s="7" t="s">
        <v>246</v>
      </c>
      <c r="D301" s="7" t="s">
        <v>111</v>
      </c>
      <c r="F301" s="34">
        <v>1737</v>
      </c>
      <c r="G301" s="7" t="s">
        <v>72</v>
      </c>
      <c r="H301" s="7" t="s">
        <v>96</v>
      </c>
      <c r="I301" s="7">
        <v>1</v>
      </c>
      <c r="J301" s="7">
        <v>87204</v>
      </c>
      <c r="L301" s="19">
        <v>2.6408108231908596</v>
      </c>
      <c r="N301" s="7">
        <f t="shared" si="8"/>
        <v>41.19664884177741</v>
      </c>
      <c r="O301" s="19">
        <f t="shared" si="9"/>
        <v>0.94483392600746319</v>
      </c>
    </row>
    <row r="302" spans="1:15" x14ac:dyDescent="0.3">
      <c r="A302" s="7" t="s">
        <v>123</v>
      </c>
      <c r="B302" s="7" t="s">
        <v>305</v>
      </c>
      <c r="C302" s="7" t="s">
        <v>246</v>
      </c>
      <c r="D302" s="7" t="s">
        <v>111</v>
      </c>
      <c r="F302" s="34">
        <v>1738</v>
      </c>
      <c r="G302" s="7" t="s">
        <v>72</v>
      </c>
      <c r="H302" s="7" t="s">
        <v>96</v>
      </c>
      <c r="I302" s="7">
        <v>1</v>
      </c>
      <c r="J302" s="7">
        <v>87204</v>
      </c>
      <c r="L302" s="19">
        <v>2.9381995623428327</v>
      </c>
      <c r="N302" s="7">
        <f t="shared" si="8"/>
        <v>45.835913172548196</v>
      </c>
      <c r="O302" s="19">
        <f t="shared" si="9"/>
        <v>1.051234190462552</v>
      </c>
    </row>
    <row r="303" spans="1:15" x14ac:dyDescent="0.3">
      <c r="A303" s="7" t="s">
        <v>123</v>
      </c>
      <c r="B303" s="7" t="s">
        <v>306</v>
      </c>
      <c r="C303" s="7" t="s">
        <v>246</v>
      </c>
      <c r="D303" s="7" t="s">
        <v>111</v>
      </c>
      <c r="F303" s="34">
        <v>1739</v>
      </c>
      <c r="G303" s="7" t="s">
        <v>72</v>
      </c>
      <c r="H303" s="7" t="s">
        <v>96</v>
      </c>
      <c r="I303" s="7">
        <v>1</v>
      </c>
      <c r="J303" s="7">
        <v>87204</v>
      </c>
      <c r="L303" s="19">
        <v>2.3704883766135314</v>
      </c>
      <c r="N303" s="7">
        <f t="shared" si="8"/>
        <v>36.979618675171089</v>
      </c>
      <c r="O303" s="19">
        <f t="shared" si="9"/>
        <v>0.84811748716047641</v>
      </c>
    </row>
    <row r="304" spans="1:15" x14ac:dyDescent="0.3">
      <c r="A304" s="7" t="s">
        <v>123</v>
      </c>
      <c r="B304" s="7" t="s">
        <v>307</v>
      </c>
      <c r="C304" s="7" t="s">
        <v>246</v>
      </c>
      <c r="D304" s="7" t="s">
        <v>111</v>
      </c>
      <c r="F304" s="34">
        <v>1740</v>
      </c>
      <c r="G304" s="7" t="s">
        <v>72</v>
      </c>
      <c r="H304" s="7" t="s">
        <v>96</v>
      </c>
      <c r="I304" s="7">
        <v>1</v>
      </c>
      <c r="J304" s="7">
        <v>87204</v>
      </c>
      <c r="L304" s="19">
        <v>2.9543155509940888</v>
      </c>
      <c r="N304" s="7">
        <f t="shared" si="8"/>
        <v>46.087322595507786</v>
      </c>
      <c r="O304" s="19">
        <f t="shared" si="9"/>
        <v>1.0570001971356311</v>
      </c>
    </row>
    <row r="305" spans="1:15" x14ac:dyDescent="0.3">
      <c r="A305" s="7" t="s">
        <v>123</v>
      </c>
      <c r="B305" s="7" t="s">
        <v>308</v>
      </c>
      <c r="C305" s="7" t="s">
        <v>246</v>
      </c>
      <c r="D305" s="7" t="s">
        <v>111</v>
      </c>
      <c r="F305" s="34">
        <v>1741</v>
      </c>
      <c r="G305" s="7" t="s">
        <v>72</v>
      </c>
      <c r="H305" s="7" t="s">
        <v>96</v>
      </c>
      <c r="I305" s="7">
        <v>1</v>
      </c>
      <c r="J305" s="7">
        <v>87204</v>
      </c>
      <c r="L305" s="19">
        <v>3.730211744474071</v>
      </c>
      <c r="N305" s="7">
        <f t="shared" si="8"/>
        <v>58.191303213795514</v>
      </c>
      <c r="O305" s="19">
        <f t="shared" si="9"/>
        <v>1.3346016974862509</v>
      </c>
    </row>
    <row r="306" spans="1:15" x14ac:dyDescent="0.3">
      <c r="A306" s="7" t="s">
        <v>123</v>
      </c>
      <c r="B306" s="7" t="s">
        <v>309</v>
      </c>
      <c r="C306" s="7" t="s">
        <v>246</v>
      </c>
      <c r="D306" s="7" t="s">
        <v>111</v>
      </c>
      <c r="F306" s="34">
        <v>1742</v>
      </c>
      <c r="G306" s="7" t="s">
        <v>72</v>
      </c>
      <c r="H306" s="7" t="s">
        <v>96</v>
      </c>
      <c r="I306" s="7">
        <v>1</v>
      </c>
      <c r="J306" s="7">
        <v>87204</v>
      </c>
      <c r="L306" s="19">
        <v>2.534217725821228</v>
      </c>
      <c r="N306" s="7">
        <f t="shared" si="8"/>
        <v>39.533796522811159</v>
      </c>
      <c r="O306" s="19">
        <f t="shared" si="9"/>
        <v>0.90669686075893674</v>
      </c>
    </row>
    <row r="307" spans="1:15" x14ac:dyDescent="0.3">
      <c r="A307" s="7" t="s">
        <v>123</v>
      </c>
      <c r="B307" s="7" t="s">
        <v>310</v>
      </c>
      <c r="C307" s="7" t="s">
        <v>246</v>
      </c>
      <c r="D307" s="7" t="s">
        <v>111</v>
      </c>
      <c r="F307" s="34">
        <v>1743</v>
      </c>
      <c r="G307" s="7" t="s">
        <v>72</v>
      </c>
      <c r="H307" s="7" t="s">
        <v>96</v>
      </c>
      <c r="I307" s="7">
        <v>1</v>
      </c>
      <c r="J307" s="7">
        <v>87204</v>
      </c>
      <c r="L307" s="19">
        <v>2.3316915702836258</v>
      </c>
      <c r="N307" s="7">
        <f t="shared" si="8"/>
        <v>36.374388496424565</v>
      </c>
      <c r="O307" s="19">
        <f t="shared" si="9"/>
        <v>0.83423669777589482</v>
      </c>
    </row>
    <row r="308" spans="1:15" x14ac:dyDescent="0.3">
      <c r="A308" s="7" t="s">
        <v>123</v>
      </c>
      <c r="B308" s="7" t="s">
        <v>311</v>
      </c>
      <c r="C308" s="7" t="s">
        <v>246</v>
      </c>
      <c r="D308" s="7" t="s">
        <v>111</v>
      </c>
      <c r="F308" s="34">
        <v>1744</v>
      </c>
      <c r="G308" s="7" t="s">
        <v>72</v>
      </c>
      <c r="H308" s="7" t="s">
        <v>96</v>
      </c>
      <c r="I308" s="7">
        <v>1</v>
      </c>
      <c r="J308" s="7">
        <v>87204</v>
      </c>
      <c r="L308" s="19">
        <v>1.8949396669377947</v>
      </c>
      <c r="N308" s="7">
        <f t="shared" si="8"/>
        <v>29.561058804229599</v>
      </c>
      <c r="O308" s="19">
        <f t="shared" si="9"/>
        <v>0.67797483611370124</v>
      </c>
    </row>
    <row r="309" spans="1:15" x14ac:dyDescent="0.3">
      <c r="A309" s="7" t="s">
        <v>123</v>
      </c>
      <c r="B309" s="7" t="s">
        <v>312</v>
      </c>
      <c r="C309" s="7" t="s">
        <v>246</v>
      </c>
      <c r="D309" s="7" t="s">
        <v>111</v>
      </c>
      <c r="F309" s="34">
        <v>1745</v>
      </c>
      <c r="G309" s="7" t="s">
        <v>72</v>
      </c>
      <c r="H309" s="7" t="s">
        <v>96</v>
      </c>
      <c r="I309" s="7">
        <v>1</v>
      </c>
      <c r="J309" s="7">
        <v>87204</v>
      </c>
      <c r="L309" s="19">
        <v>2.037590536015673</v>
      </c>
      <c r="N309" s="7">
        <f t="shared" si="8"/>
        <v>31.786412361844501</v>
      </c>
      <c r="O309" s="19">
        <f t="shared" si="9"/>
        <v>0.72901271413798685</v>
      </c>
    </row>
    <row r="310" spans="1:15" x14ac:dyDescent="0.3">
      <c r="A310" s="7" t="s">
        <v>123</v>
      </c>
      <c r="B310" s="7" t="s">
        <v>313</v>
      </c>
      <c r="C310" s="7" t="s">
        <v>246</v>
      </c>
      <c r="D310" s="7" t="s">
        <v>111</v>
      </c>
      <c r="F310" s="34">
        <v>1746</v>
      </c>
      <c r="G310" s="7" t="s">
        <v>72</v>
      </c>
      <c r="H310" s="7" t="s">
        <v>96</v>
      </c>
      <c r="I310" s="7">
        <v>1</v>
      </c>
      <c r="J310" s="7">
        <v>87204</v>
      </c>
      <c r="L310" s="19">
        <v>2.1726008537939174</v>
      </c>
      <c r="N310" s="7">
        <f t="shared" si="8"/>
        <v>33.892573319185111</v>
      </c>
      <c r="O310" s="19">
        <f t="shared" si="9"/>
        <v>0.7773169423234052</v>
      </c>
    </row>
    <row r="311" spans="1:15" x14ac:dyDescent="0.3">
      <c r="A311" s="7" t="s">
        <v>123</v>
      </c>
      <c r="B311" s="7" t="s">
        <v>314</v>
      </c>
      <c r="C311" s="7" t="s">
        <v>246</v>
      </c>
      <c r="D311" s="7" t="s">
        <v>111</v>
      </c>
      <c r="F311" s="34">
        <v>1747</v>
      </c>
      <c r="G311" s="7" t="s">
        <v>72</v>
      </c>
      <c r="H311" s="7" t="s">
        <v>96</v>
      </c>
      <c r="I311" s="7">
        <v>1</v>
      </c>
      <c r="J311" s="7">
        <v>87204</v>
      </c>
      <c r="L311" s="19">
        <v>1.9944653112330102</v>
      </c>
      <c r="N311" s="7">
        <f t="shared" si="8"/>
        <v>31.113658855234959</v>
      </c>
      <c r="O311" s="19">
        <f t="shared" si="9"/>
        <v>0.7135832956110949</v>
      </c>
    </row>
    <row r="312" spans="1:15" x14ac:dyDescent="0.3">
      <c r="A312" s="7" t="s">
        <v>123</v>
      </c>
      <c r="B312" s="7" t="s">
        <v>315</v>
      </c>
      <c r="C312" s="7" t="s">
        <v>246</v>
      </c>
      <c r="D312" s="7" t="s">
        <v>111</v>
      </c>
      <c r="F312" s="34">
        <v>1748</v>
      </c>
      <c r="G312" s="7" t="s">
        <v>72</v>
      </c>
      <c r="H312" s="7" t="s">
        <v>96</v>
      </c>
      <c r="I312" s="7">
        <v>1</v>
      </c>
      <c r="J312" s="7">
        <v>87204</v>
      </c>
      <c r="L312" s="19">
        <v>2.0325273120245511</v>
      </c>
      <c r="N312" s="7">
        <f t="shared" si="8"/>
        <v>31.707426067582997</v>
      </c>
      <c r="O312" s="19">
        <f t="shared" si="9"/>
        <v>0.7272011849819503</v>
      </c>
    </row>
    <row r="313" spans="1:15" x14ac:dyDescent="0.3">
      <c r="A313" s="7" t="s">
        <v>123</v>
      </c>
      <c r="B313" s="7" t="s">
        <v>316</v>
      </c>
      <c r="C313" s="7" t="s">
        <v>246</v>
      </c>
      <c r="D313" s="7" t="s">
        <v>111</v>
      </c>
      <c r="F313" s="34">
        <v>1749</v>
      </c>
      <c r="G313" s="7" t="s">
        <v>72</v>
      </c>
      <c r="H313" s="7" t="s">
        <v>96</v>
      </c>
      <c r="I313" s="7">
        <v>1</v>
      </c>
      <c r="J313" s="7">
        <v>87204</v>
      </c>
      <c r="L313" s="19">
        <v>2.2780959854952303</v>
      </c>
      <c r="N313" s="7">
        <f t="shared" si="8"/>
        <v>35.538297373725591</v>
      </c>
      <c r="O313" s="19">
        <f t="shared" si="9"/>
        <v>0.81506117549024337</v>
      </c>
    </row>
    <row r="314" spans="1:15" x14ac:dyDescent="0.3">
      <c r="A314" s="7" t="s">
        <v>123</v>
      </c>
      <c r="B314" s="7" t="s">
        <v>317</v>
      </c>
      <c r="C314" s="7" t="s">
        <v>246</v>
      </c>
      <c r="D314" s="7" t="s">
        <v>111</v>
      </c>
      <c r="F314" s="34">
        <v>1750</v>
      </c>
      <c r="G314" s="7" t="s">
        <v>72</v>
      </c>
      <c r="H314" s="7" t="s">
        <v>96</v>
      </c>
      <c r="I314" s="7">
        <v>1</v>
      </c>
      <c r="J314" s="7">
        <v>87204</v>
      </c>
      <c r="L314" s="19">
        <v>2.1031600512867934</v>
      </c>
      <c r="N314" s="7">
        <f t="shared" si="8"/>
        <v>32.80929680007398</v>
      </c>
      <c r="O314" s="19">
        <f t="shared" si="9"/>
        <v>0.75247229026361129</v>
      </c>
    </row>
    <row r="315" spans="1:15" x14ac:dyDescent="0.3">
      <c r="A315" s="7" t="s">
        <v>123</v>
      </c>
      <c r="B315" s="7" t="s">
        <v>318</v>
      </c>
      <c r="C315" s="7" t="s">
        <v>246</v>
      </c>
      <c r="D315" s="7" t="s">
        <v>111</v>
      </c>
      <c r="F315" s="34">
        <v>1751</v>
      </c>
      <c r="G315" s="7" t="s">
        <v>72</v>
      </c>
      <c r="H315" s="7" t="s">
        <v>96</v>
      </c>
      <c r="I315" s="7">
        <v>1</v>
      </c>
      <c r="J315" s="7">
        <v>87204</v>
      </c>
      <c r="L315" s="19">
        <v>2.2762560273821322</v>
      </c>
      <c r="N315" s="7">
        <f t="shared" si="8"/>
        <v>35.509594027161263</v>
      </c>
      <c r="O315" s="19">
        <f t="shared" si="9"/>
        <v>0.81440287205085227</v>
      </c>
    </row>
    <row r="316" spans="1:15" x14ac:dyDescent="0.3">
      <c r="A316" s="7" t="s">
        <v>123</v>
      </c>
      <c r="B316" s="7" t="s">
        <v>319</v>
      </c>
      <c r="C316" s="7" t="s">
        <v>246</v>
      </c>
      <c r="D316" s="7" t="s">
        <v>111</v>
      </c>
      <c r="F316" s="34">
        <v>1752</v>
      </c>
      <c r="G316" s="7" t="s">
        <v>72</v>
      </c>
      <c r="H316" s="7" t="s">
        <v>96</v>
      </c>
      <c r="I316" s="7">
        <v>1</v>
      </c>
      <c r="J316" s="7">
        <v>87204</v>
      </c>
      <c r="L316" s="19">
        <v>2.3776580723021876</v>
      </c>
      <c r="N316" s="7">
        <f t="shared" si="8"/>
        <v>37.091465927914129</v>
      </c>
      <c r="O316" s="19">
        <f t="shared" si="9"/>
        <v>0.85068267345337667</v>
      </c>
    </row>
    <row r="317" spans="1:15" x14ac:dyDescent="0.3">
      <c r="A317" s="7" t="s">
        <v>123</v>
      </c>
      <c r="B317" s="7" t="s">
        <v>320</v>
      </c>
      <c r="C317" s="7" t="s">
        <v>246</v>
      </c>
      <c r="D317" s="7" t="s">
        <v>111</v>
      </c>
      <c r="F317" s="34">
        <v>1753</v>
      </c>
      <c r="G317" s="7" t="s">
        <v>72</v>
      </c>
      <c r="H317" s="7" t="s">
        <v>96</v>
      </c>
      <c r="I317" s="7">
        <v>1</v>
      </c>
      <c r="J317" s="7">
        <v>87204</v>
      </c>
      <c r="L317" s="19">
        <v>2.5826835654285509</v>
      </c>
      <c r="N317" s="7">
        <f t="shared" si="8"/>
        <v>40.289863620685395</v>
      </c>
      <c r="O317" s="19">
        <f t="shared" si="9"/>
        <v>0.92403705382059076</v>
      </c>
    </row>
    <row r="318" spans="1:15" x14ac:dyDescent="0.3">
      <c r="A318" s="7" t="s">
        <v>123</v>
      </c>
      <c r="B318" s="7" t="s">
        <v>321</v>
      </c>
      <c r="C318" s="7" t="s">
        <v>246</v>
      </c>
      <c r="D318" s="7" t="s">
        <v>111</v>
      </c>
      <c r="F318" s="34">
        <v>1754</v>
      </c>
      <c r="G318" s="7" t="s">
        <v>72</v>
      </c>
      <c r="H318" s="7" t="s">
        <v>96</v>
      </c>
      <c r="I318" s="7">
        <v>1</v>
      </c>
      <c r="J318" s="7">
        <v>87204</v>
      </c>
      <c r="L318" s="19">
        <v>2.8131250982763549</v>
      </c>
      <c r="N318" s="7">
        <f t="shared" si="8"/>
        <v>43.884751533111135</v>
      </c>
      <c r="O318" s="19">
        <f t="shared" si="9"/>
        <v>1.0064848294369786</v>
      </c>
    </row>
    <row r="319" spans="1:15" x14ac:dyDescent="0.3">
      <c r="A319" s="7" t="s">
        <v>123</v>
      </c>
      <c r="B319" s="7" t="s">
        <v>322</v>
      </c>
      <c r="C319" s="7" t="s">
        <v>246</v>
      </c>
      <c r="D319" s="7" t="s">
        <v>111</v>
      </c>
      <c r="F319" s="34">
        <v>1755</v>
      </c>
      <c r="G319" s="7" t="s">
        <v>72</v>
      </c>
      <c r="H319" s="7" t="s">
        <v>96</v>
      </c>
      <c r="I319" s="7">
        <v>1</v>
      </c>
      <c r="J319" s="7">
        <v>87204</v>
      </c>
      <c r="L319" s="19">
        <v>2.2065252651709955</v>
      </c>
      <c r="N319" s="7">
        <f t="shared" si="8"/>
        <v>34.421794136667529</v>
      </c>
      <c r="O319" s="19">
        <f t="shared" si="9"/>
        <v>0.78945447769981947</v>
      </c>
    </row>
    <row r="320" spans="1:15" x14ac:dyDescent="0.3">
      <c r="A320" s="7" t="s">
        <v>123</v>
      </c>
      <c r="B320" s="7" t="s">
        <v>323</v>
      </c>
      <c r="C320" s="7" t="s">
        <v>246</v>
      </c>
      <c r="D320" s="7" t="s">
        <v>111</v>
      </c>
      <c r="F320" s="34">
        <v>1756</v>
      </c>
      <c r="G320" s="7" t="s">
        <v>72</v>
      </c>
      <c r="H320" s="7" t="s">
        <v>96</v>
      </c>
      <c r="I320" s="7">
        <v>1</v>
      </c>
      <c r="J320" s="7">
        <v>87204</v>
      </c>
      <c r="L320" s="19">
        <v>2.4878726801640072</v>
      </c>
      <c r="N320" s="7">
        <f t="shared" si="8"/>
        <v>38.810813810558514</v>
      </c>
      <c r="O320" s="19">
        <f t="shared" si="9"/>
        <v>0.89011544907477902</v>
      </c>
    </row>
    <row r="321" spans="1:15" x14ac:dyDescent="0.3">
      <c r="A321" s="7" t="s">
        <v>123</v>
      </c>
      <c r="B321" s="7" t="s">
        <v>324</v>
      </c>
      <c r="C321" s="7" t="s">
        <v>246</v>
      </c>
      <c r="D321" s="7" t="s">
        <v>111</v>
      </c>
      <c r="F321" s="34">
        <v>1757</v>
      </c>
      <c r="G321" s="7" t="s">
        <v>72</v>
      </c>
      <c r="H321" s="7" t="s">
        <v>96</v>
      </c>
      <c r="I321" s="7">
        <v>1</v>
      </c>
      <c r="J321" s="7">
        <v>87204</v>
      </c>
      <c r="L321" s="19">
        <v>3.7304057205281178</v>
      </c>
      <c r="N321" s="7">
        <f t="shared" si="8"/>
        <v>58.194329240238638</v>
      </c>
      <c r="O321" s="19">
        <f t="shared" si="9"/>
        <v>1.334671098578933</v>
      </c>
    </row>
    <row r="322" spans="1:15" x14ac:dyDescent="0.3">
      <c r="A322" s="7" t="s">
        <v>123</v>
      </c>
      <c r="B322" s="7" t="s">
        <v>325</v>
      </c>
      <c r="C322" s="7" t="s">
        <v>246</v>
      </c>
      <c r="D322" s="7" t="s">
        <v>111</v>
      </c>
      <c r="F322" s="34">
        <v>1758</v>
      </c>
      <c r="G322" s="7" t="s">
        <v>72</v>
      </c>
      <c r="H322" s="7" t="s">
        <v>96</v>
      </c>
      <c r="I322" s="7">
        <v>1</v>
      </c>
      <c r="J322" s="7">
        <v>87204</v>
      </c>
      <c r="L322" s="19">
        <v>3.2030676780966472</v>
      </c>
      <c r="N322" s="7">
        <f t="shared" si="8"/>
        <v>49.967855778307694</v>
      </c>
      <c r="O322" s="19">
        <f t="shared" si="9"/>
        <v>1.1459991692653477</v>
      </c>
    </row>
    <row r="323" spans="1:15" x14ac:dyDescent="0.3">
      <c r="A323" s="7" t="s">
        <v>123</v>
      </c>
      <c r="B323" s="7" t="s">
        <v>326</v>
      </c>
      <c r="C323" s="7" t="s">
        <v>246</v>
      </c>
      <c r="D323" s="7" t="s">
        <v>111</v>
      </c>
      <c r="F323" s="34">
        <v>1759</v>
      </c>
      <c r="G323" s="7" t="s">
        <v>72</v>
      </c>
      <c r="H323" s="7" t="s">
        <v>96</v>
      </c>
      <c r="I323" s="7">
        <v>1</v>
      </c>
      <c r="J323" s="7">
        <v>87204</v>
      </c>
      <c r="L323" s="19">
        <v>2.8297602761697807</v>
      </c>
      <c r="N323" s="7">
        <f t="shared" ref="N323:N364" si="10">(L323*12)*1.3</f>
        <v>44.144260308248583</v>
      </c>
      <c r="O323" s="19">
        <f t="shared" ref="O323:O386" si="11">(N323/J323)*2000</f>
        <v>1.0124365925473275</v>
      </c>
    </row>
    <row r="324" spans="1:15" x14ac:dyDescent="0.3">
      <c r="A324" s="7" t="s">
        <v>123</v>
      </c>
      <c r="B324" s="7" t="s">
        <v>327</v>
      </c>
      <c r="C324" s="7" t="s">
        <v>246</v>
      </c>
      <c r="D324" s="7" t="s">
        <v>111</v>
      </c>
      <c r="F324" s="34">
        <v>1760</v>
      </c>
      <c r="G324" s="7" t="s">
        <v>72</v>
      </c>
      <c r="H324" s="7" t="s">
        <v>96</v>
      </c>
      <c r="I324" s="7">
        <v>1</v>
      </c>
      <c r="J324" s="7">
        <v>87204</v>
      </c>
      <c r="L324" s="19">
        <v>2.2751659618365565</v>
      </c>
      <c r="N324" s="7">
        <f t="shared" si="10"/>
        <v>35.492589004650284</v>
      </c>
      <c r="O324" s="19">
        <f t="shared" si="11"/>
        <v>0.81401286648892901</v>
      </c>
    </row>
    <row r="325" spans="1:15" x14ac:dyDescent="0.3">
      <c r="A325" s="7" t="s">
        <v>123</v>
      </c>
      <c r="B325" s="7" t="s">
        <v>328</v>
      </c>
      <c r="C325" s="7" t="s">
        <v>246</v>
      </c>
      <c r="D325" s="7" t="s">
        <v>111</v>
      </c>
      <c r="F325" s="34">
        <v>1761</v>
      </c>
      <c r="G325" s="7" t="s">
        <v>72</v>
      </c>
      <c r="H325" s="7" t="s">
        <v>96</v>
      </c>
      <c r="I325" s="7">
        <v>1</v>
      </c>
      <c r="J325" s="7">
        <v>87204</v>
      </c>
      <c r="L325" s="19">
        <v>2.4630095585806662</v>
      </c>
      <c r="N325" s="7">
        <f t="shared" si="10"/>
        <v>38.422949113858394</v>
      </c>
      <c r="O325" s="19">
        <f t="shared" si="11"/>
        <v>0.88121987784639222</v>
      </c>
    </row>
    <row r="326" spans="1:15" x14ac:dyDescent="0.3">
      <c r="A326" s="7" t="s">
        <v>123</v>
      </c>
      <c r="B326" s="7" t="s">
        <v>329</v>
      </c>
      <c r="C326" s="7" t="s">
        <v>246</v>
      </c>
      <c r="D326" s="7" t="s">
        <v>111</v>
      </c>
      <c r="F326" s="34">
        <v>1762</v>
      </c>
      <c r="G326" s="7" t="s">
        <v>72</v>
      </c>
      <c r="H326" s="7" t="s">
        <v>96</v>
      </c>
      <c r="I326" s="7">
        <v>1</v>
      </c>
      <c r="J326" s="7">
        <v>87204</v>
      </c>
      <c r="L326" s="19">
        <v>2.3903743847151611</v>
      </c>
      <c r="N326" s="7">
        <f t="shared" si="10"/>
        <v>37.289840401556518</v>
      </c>
      <c r="O326" s="19">
        <f t="shared" si="11"/>
        <v>0.85523233800184661</v>
      </c>
    </row>
    <row r="327" spans="1:15" x14ac:dyDescent="0.3">
      <c r="A327" s="7" t="s">
        <v>123</v>
      </c>
      <c r="B327" s="7" t="s">
        <v>330</v>
      </c>
      <c r="C327" s="7" t="s">
        <v>246</v>
      </c>
      <c r="D327" s="7" t="s">
        <v>111</v>
      </c>
      <c r="F327" s="34">
        <v>1763</v>
      </c>
      <c r="G327" s="7" t="s">
        <v>72</v>
      </c>
      <c r="H327" s="7" t="s">
        <v>96</v>
      </c>
      <c r="I327" s="7">
        <v>1</v>
      </c>
      <c r="J327" s="7">
        <v>87204</v>
      </c>
      <c r="L327" s="19">
        <v>3.3230166503570384</v>
      </c>
      <c r="N327" s="7">
        <f t="shared" si="10"/>
        <v>51.839059745569799</v>
      </c>
      <c r="O327" s="19">
        <f t="shared" si="11"/>
        <v>1.1889147228468833</v>
      </c>
    </row>
    <row r="328" spans="1:15" x14ac:dyDescent="0.3">
      <c r="A328" s="7" t="s">
        <v>123</v>
      </c>
      <c r="B328" s="7" t="s">
        <v>331</v>
      </c>
      <c r="C328" s="7" t="s">
        <v>246</v>
      </c>
      <c r="D328" s="7" t="s">
        <v>111</v>
      </c>
      <c r="F328" s="34">
        <v>1764</v>
      </c>
      <c r="G328" s="7" t="s">
        <v>72</v>
      </c>
      <c r="H328" s="7" t="s">
        <v>96</v>
      </c>
      <c r="I328" s="7">
        <v>1</v>
      </c>
      <c r="J328" s="7">
        <v>87204</v>
      </c>
      <c r="L328" s="19">
        <v>2.6236408748587285</v>
      </c>
      <c r="N328" s="7">
        <f t="shared" si="10"/>
        <v>40.928797647796166</v>
      </c>
      <c r="O328" s="19">
        <f t="shared" si="11"/>
        <v>0.93869083179203172</v>
      </c>
    </row>
    <row r="329" spans="1:15" x14ac:dyDescent="0.3">
      <c r="A329" s="7" t="s">
        <v>123</v>
      </c>
      <c r="B329" s="7" t="s">
        <v>332</v>
      </c>
      <c r="C329" s="7" t="s">
        <v>246</v>
      </c>
      <c r="D329" s="7" t="s">
        <v>111</v>
      </c>
      <c r="F329" s="34">
        <v>1765</v>
      </c>
      <c r="G329" s="7" t="s">
        <v>72</v>
      </c>
      <c r="H329" s="7" t="s">
        <v>96</v>
      </c>
      <c r="I329" s="7">
        <v>1</v>
      </c>
      <c r="J329" s="7">
        <v>87204</v>
      </c>
      <c r="L329" s="19">
        <v>2.8124528417157255</v>
      </c>
      <c r="N329" s="7">
        <f t="shared" si="10"/>
        <v>43.874264330765321</v>
      </c>
      <c r="O329" s="19">
        <f t="shared" si="11"/>
        <v>1.006244308306163</v>
      </c>
    </row>
    <row r="330" spans="1:15" x14ac:dyDescent="0.3">
      <c r="A330" s="7" t="s">
        <v>123</v>
      </c>
      <c r="B330" s="7" t="s">
        <v>333</v>
      </c>
      <c r="C330" s="7" t="s">
        <v>246</v>
      </c>
      <c r="D330" s="7" t="s">
        <v>111</v>
      </c>
      <c r="F330" s="34">
        <v>1766</v>
      </c>
      <c r="G330" s="7" t="s">
        <v>72</v>
      </c>
      <c r="H330" s="7" t="s">
        <v>96</v>
      </c>
      <c r="I330" s="7">
        <v>1</v>
      </c>
      <c r="J330" s="7">
        <v>87204</v>
      </c>
      <c r="L330" s="19">
        <v>3.3805114005911965</v>
      </c>
      <c r="N330" s="7">
        <f t="shared" si="10"/>
        <v>52.735977849222671</v>
      </c>
      <c r="O330" s="19">
        <f t="shared" si="11"/>
        <v>1.2094852953814657</v>
      </c>
    </row>
    <row r="331" spans="1:15" x14ac:dyDescent="0.3">
      <c r="A331" s="7" t="s">
        <v>123</v>
      </c>
      <c r="B331" s="7" t="s">
        <v>334</v>
      </c>
      <c r="C331" s="7" t="s">
        <v>246</v>
      </c>
      <c r="D331" s="7" t="s">
        <v>111</v>
      </c>
      <c r="F331" s="34">
        <v>1767</v>
      </c>
      <c r="G331" s="7" t="s">
        <v>72</v>
      </c>
      <c r="H331" s="7" t="s">
        <v>96</v>
      </c>
      <c r="I331" s="7">
        <v>1</v>
      </c>
      <c r="J331" s="7">
        <v>87204</v>
      </c>
      <c r="L331" s="19">
        <v>3.4253717295501249</v>
      </c>
      <c r="N331" s="7">
        <f t="shared" si="10"/>
        <v>53.43579898098195</v>
      </c>
      <c r="O331" s="19">
        <f t="shared" si="11"/>
        <v>1.2255355025224062</v>
      </c>
    </row>
    <row r="332" spans="1:15" x14ac:dyDescent="0.3">
      <c r="A332" s="7" t="s">
        <v>123</v>
      </c>
      <c r="B332" s="7" t="s">
        <v>335</v>
      </c>
      <c r="C332" s="7" t="s">
        <v>246</v>
      </c>
      <c r="D332" s="7" t="s">
        <v>111</v>
      </c>
      <c r="F332" s="34">
        <v>1768</v>
      </c>
      <c r="G332" s="7" t="s">
        <v>72</v>
      </c>
      <c r="H332" s="7" t="s">
        <v>96</v>
      </c>
      <c r="I332" s="7">
        <v>1</v>
      </c>
      <c r="J332" s="7">
        <v>87204</v>
      </c>
      <c r="L332" s="19">
        <v>3.291163007394529</v>
      </c>
      <c r="N332" s="7">
        <f t="shared" si="10"/>
        <v>51.342142915354657</v>
      </c>
      <c r="O332" s="19">
        <f t="shared" si="11"/>
        <v>1.1775180706241608</v>
      </c>
    </row>
    <row r="333" spans="1:15" x14ac:dyDescent="0.3">
      <c r="A333" s="7" t="s">
        <v>123</v>
      </c>
      <c r="B333" s="7" t="s">
        <v>336</v>
      </c>
      <c r="C333" s="7" t="s">
        <v>246</v>
      </c>
      <c r="D333" s="7" t="s">
        <v>111</v>
      </c>
      <c r="F333" s="34">
        <v>1769</v>
      </c>
      <c r="G333" s="7" t="s">
        <v>72</v>
      </c>
      <c r="H333" s="7" t="s">
        <v>96</v>
      </c>
      <c r="I333" s="7">
        <v>1</v>
      </c>
      <c r="J333" s="7">
        <v>87204</v>
      </c>
      <c r="L333" s="19">
        <v>2.7733944411755971</v>
      </c>
      <c r="N333" s="7">
        <f t="shared" si="10"/>
        <v>43.264953282339313</v>
      </c>
      <c r="O333" s="19">
        <f t="shared" si="11"/>
        <v>0.99226992528643909</v>
      </c>
    </row>
    <row r="334" spans="1:15" x14ac:dyDescent="0.3">
      <c r="A334" s="7" t="s">
        <v>123</v>
      </c>
      <c r="B334" s="7" t="s">
        <v>337</v>
      </c>
      <c r="C334" s="7" t="s">
        <v>246</v>
      </c>
      <c r="D334" s="7" t="s">
        <v>111</v>
      </c>
      <c r="F334" s="34">
        <v>1770</v>
      </c>
      <c r="G334" s="7" t="s">
        <v>72</v>
      </c>
      <c r="H334" s="7" t="s">
        <v>96</v>
      </c>
      <c r="I334" s="7">
        <v>1</v>
      </c>
      <c r="J334" s="7">
        <v>87204</v>
      </c>
      <c r="L334" s="19">
        <v>2.8832179092488204</v>
      </c>
      <c r="N334" s="7">
        <f t="shared" si="10"/>
        <v>44.978199384281602</v>
      </c>
      <c r="O334" s="19">
        <f t="shared" si="11"/>
        <v>1.0315627582285585</v>
      </c>
    </row>
    <row r="335" spans="1:15" x14ac:dyDescent="0.3">
      <c r="A335" s="7" t="s">
        <v>123</v>
      </c>
      <c r="B335" s="7" t="s">
        <v>338</v>
      </c>
      <c r="C335" s="7" t="s">
        <v>246</v>
      </c>
      <c r="D335" s="7" t="s">
        <v>111</v>
      </c>
      <c r="F335" s="34">
        <v>1771</v>
      </c>
      <c r="G335" s="7" t="s">
        <v>72</v>
      </c>
      <c r="H335" s="7" t="s">
        <v>96</v>
      </c>
      <c r="I335" s="7">
        <v>1</v>
      </c>
      <c r="J335" s="7">
        <v>87204</v>
      </c>
      <c r="L335" s="19">
        <v>3.4992756852239673</v>
      </c>
      <c r="N335" s="7">
        <f t="shared" si="10"/>
        <v>54.588700689493891</v>
      </c>
      <c r="O335" s="19">
        <f t="shared" si="11"/>
        <v>1.251976989346679</v>
      </c>
    </row>
    <row r="336" spans="1:15" x14ac:dyDescent="0.3">
      <c r="A336" s="7" t="s">
        <v>123</v>
      </c>
      <c r="B336" s="7" t="s">
        <v>339</v>
      </c>
      <c r="C336" s="7" t="s">
        <v>246</v>
      </c>
      <c r="D336" s="7" t="s">
        <v>111</v>
      </c>
      <c r="F336" s="34">
        <v>1772</v>
      </c>
      <c r="G336" s="7" t="s">
        <v>72</v>
      </c>
      <c r="H336" s="7" t="s">
        <v>96</v>
      </c>
      <c r="I336" s="7">
        <v>1</v>
      </c>
      <c r="J336" s="7">
        <v>87204</v>
      </c>
      <c r="L336" s="19">
        <v>3.9098812394742821</v>
      </c>
      <c r="N336" s="7">
        <f t="shared" si="10"/>
        <v>60.9941473357988</v>
      </c>
      <c r="O336" s="19">
        <f t="shared" si="11"/>
        <v>1.398884164391514</v>
      </c>
    </row>
    <row r="337" spans="1:15" x14ac:dyDescent="0.3">
      <c r="A337" s="7" t="s">
        <v>123</v>
      </c>
      <c r="B337" s="7" t="s">
        <v>340</v>
      </c>
      <c r="C337" s="7" t="s">
        <v>246</v>
      </c>
      <c r="D337" s="7" t="s">
        <v>111</v>
      </c>
      <c r="F337" s="34">
        <v>1773</v>
      </c>
      <c r="G337" s="7" t="s">
        <v>72</v>
      </c>
      <c r="H337" s="7" t="s">
        <v>96</v>
      </c>
      <c r="I337" s="7">
        <v>1</v>
      </c>
      <c r="J337" s="7">
        <v>87204</v>
      </c>
      <c r="L337" s="19">
        <v>3.9487576087188248</v>
      </c>
      <c r="N337" s="7">
        <f t="shared" si="10"/>
        <v>61.600618696013669</v>
      </c>
      <c r="O337" s="19">
        <f t="shared" si="11"/>
        <v>1.412793419935179</v>
      </c>
    </row>
    <row r="338" spans="1:15" x14ac:dyDescent="0.3">
      <c r="A338" s="7" t="s">
        <v>123</v>
      </c>
      <c r="B338" s="7" t="s">
        <v>341</v>
      </c>
      <c r="C338" s="7" t="s">
        <v>246</v>
      </c>
      <c r="D338" s="7" t="s">
        <v>111</v>
      </c>
      <c r="F338" s="34">
        <v>1774</v>
      </c>
      <c r="G338" s="7" t="s">
        <v>72</v>
      </c>
      <c r="H338" s="7" t="s">
        <v>96</v>
      </c>
      <c r="I338" s="7">
        <v>1</v>
      </c>
      <c r="J338" s="7">
        <v>87204</v>
      </c>
      <c r="L338" s="19">
        <v>3.8572828085927138</v>
      </c>
      <c r="N338" s="7">
        <f t="shared" si="10"/>
        <v>60.173611814046332</v>
      </c>
      <c r="O338" s="19">
        <f t="shared" si="11"/>
        <v>1.3800654055787884</v>
      </c>
    </row>
    <row r="339" spans="1:15" x14ac:dyDescent="0.3">
      <c r="A339" s="7" t="s">
        <v>123</v>
      </c>
      <c r="B339" s="7" t="s">
        <v>342</v>
      </c>
      <c r="C339" s="7" t="s">
        <v>246</v>
      </c>
      <c r="D339" s="7" t="s">
        <v>111</v>
      </c>
      <c r="F339" s="34">
        <v>1775</v>
      </c>
      <c r="G339" s="7" t="s">
        <v>72</v>
      </c>
      <c r="H339" s="7" t="s">
        <v>96</v>
      </c>
      <c r="I339" s="7">
        <v>1</v>
      </c>
      <c r="J339" s="7">
        <v>87204</v>
      </c>
      <c r="L339" s="19">
        <v>3.7229263043517724</v>
      </c>
      <c r="N339" s="7">
        <f t="shared" si="10"/>
        <v>58.077650347887648</v>
      </c>
      <c r="O339" s="19">
        <f t="shared" si="11"/>
        <v>1.3319950999469667</v>
      </c>
    </row>
    <row r="340" spans="1:15" x14ac:dyDescent="0.3">
      <c r="A340" s="7" t="s">
        <v>123</v>
      </c>
      <c r="B340" s="7" t="s">
        <v>343</v>
      </c>
      <c r="C340" s="7" t="s">
        <v>246</v>
      </c>
      <c r="D340" s="7" t="s">
        <v>111</v>
      </c>
      <c r="F340" s="34">
        <v>1776</v>
      </c>
      <c r="G340" s="7" t="s">
        <v>72</v>
      </c>
      <c r="H340" s="7" t="s">
        <v>96</v>
      </c>
      <c r="I340" s="7">
        <v>1</v>
      </c>
      <c r="J340" s="7">
        <v>87204</v>
      </c>
      <c r="L340" s="19">
        <v>3.5747956011215787</v>
      </c>
      <c r="N340" s="7">
        <f t="shared" si="10"/>
        <v>55.76681137749663</v>
      </c>
      <c r="O340" s="19">
        <f t="shared" si="11"/>
        <v>1.278996637252801</v>
      </c>
    </row>
    <row r="341" spans="1:15" x14ac:dyDescent="0.3">
      <c r="A341" s="7" t="s">
        <v>123</v>
      </c>
      <c r="B341" s="7" t="s">
        <v>344</v>
      </c>
      <c r="C341" s="7" t="s">
        <v>246</v>
      </c>
      <c r="D341" s="7" t="s">
        <v>111</v>
      </c>
      <c r="F341" s="34">
        <v>1777</v>
      </c>
      <c r="G341" s="7" t="s">
        <v>72</v>
      </c>
      <c r="H341" s="7" t="s">
        <v>96</v>
      </c>
      <c r="I341" s="7">
        <v>1</v>
      </c>
      <c r="J341" s="7">
        <v>87204</v>
      </c>
      <c r="L341" s="19">
        <v>3.6035483038634175</v>
      </c>
      <c r="N341" s="7">
        <f t="shared" si="10"/>
        <v>56.215353540269312</v>
      </c>
      <c r="O341" s="19">
        <f t="shared" si="11"/>
        <v>1.2892838296470188</v>
      </c>
    </row>
    <row r="342" spans="1:15" x14ac:dyDescent="0.3">
      <c r="A342" s="7" t="s">
        <v>123</v>
      </c>
      <c r="B342" s="7" t="s">
        <v>345</v>
      </c>
      <c r="C342" s="7" t="s">
        <v>246</v>
      </c>
      <c r="D342" s="7" t="s">
        <v>111</v>
      </c>
      <c r="F342" s="34">
        <v>1778</v>
      </c>
      <c r="G342" s="7" t="s">
        <v>72</v>
      </c>
      <c r="H342" s="7" t="s">
        <v>96</v>
      </c>
      <c r="I342" s="7">
        <v>1</v>
      </c>
      <c r="J342" s="7">
        <v>87204</v>
      </c>
      <c r="L342" s="19">
        <v>3.8394571906258617</v>
      </c>
      <c r="N342" s="7">
        <f t="shared" si="10"/>
        <v>59.895532173763449</v>
      </c>
      <c r="O342" s="19">
        <f t="shared" si="11"/>
        <v>1.3736877247319721</v>
      </c>
    </row>
    <row r="343" spans="1:15" x14ac:dyDescent="0.3">
      <c r="A343" s="7" t="s">
        <v>123</v>
      </c>
      <c r="B343" s="7" t="s">
        <v>346</v>
      </c>
      <c r="C343" s="7" t="s">
        <v>246</v>
      </c>
      <c r="D343" s="7" t="s">
        <v>111</v>
      </c>
      <c r="F343" s="34">
        <v>1779</v>
      </c>
      <c r="G343" s="7" t="s">
        <v>72</v>
      </c>
      <c r="H343" s="7" t="s">
        <v>96</v>
      </c>
      <c r="I343" s="7">
        <v>1</v>
      </c>
      <c r="J343" s="7">
        <v>87204</v>
      </c>
      <c r="L343" s="19">
        <v>3.5197008492853108</v>
      </c>
      <c r="N343" s="7">
        <f t="shared" si="10"/>
        <v>54.907333248850847</v>
      </c>
      <c r="O343" s="19">
        <f t="shared" si="11"/>
        <v>1.259284740352526</v>
      </c>
    </row>
    <row r="344" spans="1:15" x14ac:dyDescent="0.3">
      <c r="A344" s="7" t="s">
        <v>123</v>
      </c>
      <c r="B344" s="7" t="s">
        <v>347</v>
      </c>
      <c r="C344" s="7" t="s">
        <v>246</v>
      </c>
      <c r="D344" s="7" t="s">
        <v>111</v>
      </c>
      <c r="F344" s="34">
        <v>1780</v>
      </c>
      <c r="G344" s="7" t="s">
        <v>72</v>
      </c>
      <c r="H344" s="7" t="s">
        <v>96</v>
      </c>
      <c r="I344" s="7">
        <v>1</v>
      </c>
      <c r="J344" s="7">
        <v>87204</v>
      </c>
      <c r="L344" s="19">
        <v>3.1545378389947221</v>
      </c>
      <c r="N344" s="7">
        <f t="shared" si="10"/>
        <v>49.210790288317668</v>
      </c>
      <c r="O344" s="19">
        <f t="shared" si="11"/>
        <v>1.1286360783523157</v>
      </c>
    </row>
    <row r="345" spans="1:15" x14ac:dyDescent="0.3">
      <c r="A345" s="7" t="s">
        <v>123</v>
      </c>
      <c r="B345" s="7" t="s">
        <v>348</v>
      </c>
      <c r="C345" s="7" t="s">
        <v>246</v>
      </c>
      <c r="D345" s="7" t="s">
        <v>111</v>
      </c>
      <c r="F345" s="34">
        <v>1781</v>
      </c>
      <c r="G345" s="7" t="s">
        <v>72</v>
      </c>
      <c r="H345" s="7" t="s">
        <v>96</v>
      </c>
      <c r="I345" s="7">
        <v>1</v>
      </c>
      <c r="J345" s="7">
        <v>87204</v>
      </c>
      <c r="L345" s="19">
        <v>3.4092932099408442</v>
      </c>
      <c r="N345" s="7">
        <f t="shared" si="10"/>
        <v>53.184974075077164</v>
      </c>
      <c r="O345" s="19">
        <f t="shared" si="11"/>
        <v>1.2197829015888528</v>
      </c>
    </row>
    <row r="346" spans="1:15" x14ac:dyDescent="0.3">
      <c r="A346" s="7" t="s">
        <v>123</v>
      </c>
      <c r="B346" s="7" t="s">
        <v>349</v>
      </c>
      <c r="C346" s="7" t="s">
        <v>246</v>
      </c>
      <c r="D346" s="7" t="s">
        <v>111</v>
      </c>
      <c r="F346" s="34">
        <v>1782</v>
      </c>
      <c r="G346" s="7" t="s">
        <v>72</v>
      </c>
      <c r="H346" s="7" t="s">
        <v>96</v>
      </c>
      <c r="I346" s="7">
        <v>1</v>
      </c>
      <c r="J346" s="7">
        <v>87204</v>
      </c>
      <c r="L346" s="19">
        <v>3.1239305480745085</v>
      </c>
      <c r="N346" s="7">
        <f t="shared" si="10"/>
        <v>48.733316549962339</v>
      </c>
      <c r="O346" s="19">
        <f t="shared" si="11"/>
        <v>1.1176853481483038</v>
      </c>
    </row>
    <row r="347" spans="1:15" x14ac:dyDescent="0.3">
      <c r="A347" s="7" t="s">
        <v>123</v>
      </c>
      <c r="B347" s="7" t="s">
        <v>350</v>
      </c>
      <c r="C347" s="7" t="s">
        <v>246</v>
      </c>
      <c r="D347" s="7" t="s">
        <v>111</v>
      </c>
      <c r="F347" s="34">
        <v>1783</v>
      </c>
      <c r="G347" s="7" t="s">
        <v>72</v>
      </c>
      <c r="H347" s="7" t="s">
        <v>96</v>
      </c>
      <c r="I347" s="7">
        <v>1</v>
      </c>
      <c r="J347" s="7">
        <v>87204</v>
      </c>
      <c r="L347" s="19">
        <v>4.0865169264241095</v>
      </c>
      <c r="N347" s="7">
        <f t="shared" si="10"/>
        <v>63.749664052216104</v>
      </c>
      <c r="O347" s="19">
        <f t="shared" si="11"/>
        <v>1.4620811901338495</v>
      </c>
    </row>
    <row r="348" spans="1:15" x14ac:dyDescent="0.3">
      <c r="A348" s="7" t="s">
        <v>123</v>
      </c>
      <c r="B348" s="7" t="s">
        <v>351</v>
      </c>
      <c r="C348" s="7" t="s">
        <v>246</v>
      </c>
      <c r="D348" s="7" t="s">
        <v>111</v>
      </c>
      <c r="F348" s="34">
        <v>1784</v>
      </c>
      <c r="G348" s="7" t="s">
        <v>72</v>
      </c>
      <c r="H348" s="7" t="s">
        <v>96</v>
      </c>
      <c r="I348" s="7">
        <v>1</v>
      </c>
      <c r="J348" s="7">
        <v>87204</v>
      </c>
      <c r="L348" s="19">
        <v>3.7279854726708752</v>
      </c>
      <c r="N348" s="7">
        <f t="shared" si="10"/>
        <v>58.156573373665658</v>
      </c>
      <c r="O348" s="19">
        <f t="shared" si="11"/>
        <v>1.3338051780575582</v>
      </c>
    </row>
    <row r="349" spans="1:15" x14ac:dyDescent="0.3">
      <c r="A349" s="7" t="s">
        <v>123</v>
      </c>
      <c r="B349" s="7" t="s">
        <v>352</v>
      </c>
      <c r="C349" s="7" t="s">
        <v>246</v>
      </c>
      <c r="D349" s="7" t="s">
        <v>111</v>
      </c>
      <c r="F349" s="34">
        <v>1785</v>
      </c>
      <c r="G349" s="7" t="s">
        <v>72</v>
      </c>
      <c r="H349" s="7" t="s">
        <v>96</v>
      </c>
      <c r="I349" s="7">
        <v>1</v>
      </c>
      <c r="J349" s="7">
        <v>87204</v>
      </c>
      <c r="L349" s="19">
        <v>3.6776905969167615</v>
      </c>
      <c r="N349" s="7">
        <f t="shared" si="10"/>
        <v>57.371973311901478</v>
      </c>
      <c r="O349" s="19">
        <f t="shared" si="11"/>
        <v>1.3158105892367662</v>
      </c>
    </row>
    <row r="350" spans="1:15" x14ac:dyDescent="0.3">
      <c r="A350" s="7" t="s">
        <v>123</v>
      </c>
      <c r="B350" s="7" t="s">
        <v>353</v>
      </c>
      <c r="C350" s="7" t="s">
        <v>246</v>
      </c>
      <c r="D350" s="7" t="s">
        <v>111</v>
      </c>
      <c r="F350" s="34">
        <v>1786</v>
      </c>
      <c r="G350" s="7" t="s">
        <v>72</v>
      </c>
      <c r="H350" s="7" t="s">
        <v>96</v>
      </c>
      <c r="I350" s="7">
        <v>1</v>
      </c>
      <c r="J350" s="7">
        <v>87204</v>
      </c>
      <c r="L350" s="19">
        <v>3.9317239743046239</v>
      </c>
      <c r="N350" s="7">
        <f t="shared" si="10"/>
        <v>61.334893999152136</v>
      </c>
      <c r="O350" s="19">
        <f t="shared" si="11"/>
        <v>1.4066990963522805</v>
      </c>
    </row>
    <row r="351" spans="1:15" x14ac:dyDescent="0.3">
      <c r="A351" s="7" t="s">
        <v>123</v>
      </c>
      <c r="B351" s="7" t="s">
        <v>354</v>
      </c>
      <c r="C351" s="7" t="s">
        <v>246</v>
      </c>
      <c r="D351" s="7" t="s">
        <v>111</v>
      </c>
      <c r="F351" s="34">
        <v>1787</v>
      </c>
      <c r="G351" s="7" t="s">
        <v>72</v>
      </c>
      <c r="H351" s="7" t="s">
        <v>96</v>
      </c>
      <c r="I351" s="7">
        <v>1</v>
      </c>
      <c r="J351" s="7">
        <v>87204</v>
      </c>
      <c r="L351" s="19">
        <v>4.0036241963793033</v>
      </c>
      <c r="N351" s="7">
        <f t="shared" si="10"/>
        <v>62.456537463517137</v>
      </c>
      <c r="O351" s="19">
        <f t="shared" si="11"/>
        <v>1.4324236838566382</v>
      </c>
    </row>
    <row r="352" spans="1:15" x14ac:dyDescent="0.3">
      <c r="A352" s="7" t="s">
        <v>123</v>
      </c>
      <c r="B352" s="7" t="s">
        <v>355</v>
      </c>
      <c r="C352" s="7" t="s">
        <v>246</v>
      </c>
      <c r="D352" s="7" t="s">
        <v>111</v>
      </c>
      <c r="F352" s="34">
        <v>1788</v>
      </c>
      <c r="G352" s="7" t="s">
        <v>72</v>
      </c>
      <c r="H352" s="7" t="s">
        <v>96</v>
      </c>
      <c r="I352" s="7">
        <v>1</v>
      </c>
      <c r="J352" s="7">
        <v>87204</v>
      </c>
      <c r="L352" s="19">
        <v>3.4718861313842564</v>
      </c>
      <c r="N352" s="7">
        <f t="shared" si="10"/>
        <v>54.161423649594404</v>
      </c>
      <c r="O352" s="19">
        <f t="shared" si="11"/>
        <v>1.2421775067564425</v>
      </c>
    </row>
    <row r="353" spans="1:15" x14ac:dyDescent="0.3">
      <c r="A353" s="7" t="s">
        <v>123</v>
      </c>
      <c r="B353" s="7" t="s">
        <v>356</v>
      </c>
      <c r="C353" s="7" t="s">
        <v>246</v>
      </c>
      <c r="D353" s="7" t="s">
        <v>111</v>
      </c>
      <c r="F353" s="34">
        <v>1789</v>
      </c>
      <c r="G353" s="7" t="s">
        <v>72</v>
      </c>
      <c r="H353" s="7" t="s">
        <v>96</v>
      </c>
      <c r="I353" s="7">
        <v>1</v>
      </c>
      <c r="J353" s="7">
        <v>87204</v>
      </c>
      <c r="L353" s="19">
        <v>3.3052562356638617</v>
      </c>
      <c r="N353" s="7">
        <f t="shared" si="10"/>
        <v>51.561997276356244</v>
      </c>
      <c r="O353" s="19">
        <f t="shared" si="11"/>
        <v>1.1825603705416321</v>
      </c>
    </row>
    <row r="354" spans="1:15" x14ac:dyDescent="0.3">
      <c r="A354" s="7" t="s">
        <v>123</v>
      </c>
      <c r="B354" s="7" t="s">
        <v>357</v>
      </c>
      <c r="C354" s="7" t="s">
        <v>246</v>
      </c>
      <c r="D354" s="7" t="s">
        <v>111</v>
      </c>
      <c r="F354" s="34">
        <v>1790</v>
      </c>
      <c r="G354" s="7" t="s">
        <v>72</v>
      </c>
      <c r="H354" s="7" t="s">
        <v>96</v>
      </c>
      <c r="I354" s="7">
        <v>1</v>
      </c>
      <c r="J354" s="7">
        <v>87204</v>
      </c>
      <c r="L354" s="19">
        <v>3.665544896486399</v>
      </c>
      <c r="N354" s="7">
        <f t="shared" si="10"/>
        <v>57.182500385187829</v>
      </c>
      <c r="O354" s="19">
        <f t="shared" si="11"/>
        <v>1.3114650792437923</v>
      </c>
    </row>
    <row r="355" spans="1:15" x14ac:dyDescent="0.3">
      <c r="A355" s="7" t="s">
        <v>123</v>
      </c>
      <c r="B355" s="7" t="s">
        <v>358</v>
      </c>
      <c r="C355" s="7" t="s">
        <v>246</v>
      </c>
      <c r="D355" s="7" t="s">
        <v>111</v>
      </c>
      <c r="F355" s="34">
        <v>1791</v>
      </c>
      <c r="G355" s="7" t="s">
        <v>72</v>
      </c>
      <c r="H355" s="7" t="s">
        <v>96</v>
      </c>
      <c r="I355" s="7">
        <v>1</v>
      </c>
      <c r="J355" s="7">
        <v>87204</v>
      </c>
      <c r="L355" s="19">
        <v>3.7039728987314589</v>
      </c>
      <c r="N355" s="7">
        <f t="shared" si="10"/>
        <v>57.781977220210756</v>
      </c>
      <c r="O355" s="19">
        <f t="shared" si="11"/>
        <v>1.3252139172563357</v>
      </c>
    </row>
    <row r="356" spans="1:15" x14ac:dyDescent="0.3">
      <c r="A356" s="7" t="s">
        <v>123</v>
      </c>
      <c r="B356" s="7" t="s">
        <v>359</v>
      </c>
      <c r="C356" s="7" t="s">
        <v>246</v>
      </c>
      <c r="D356" s="7" t="s">
        <v>111</v>
      </c>
      <c r="F356" s="34">
        <v>1792</v>
      </c>
      <c r="G356" s="7" t="s">
        <v>72</v>
      </c>
      <c r="H356" s="7" t="s">
        <v>96</v>
      </c>
      <c r="I356" s="7">
        <v>1</v>
      </c>
      <c r="J356" s="7">
        <v>87204</v>
      </c>
      <c r="L356" s="19">
        <v>3.9210324530350276</v>
      </c>
      <c r="N356" s="7">
        <f t="shared" si="10"/>
        <v>61.168106267346424</v>
      </c>
      <c r="O356" s="19">
        <f t="shared" si="11"/>
        <v>1.4028738651288111</v>
      </c>
    </row>
    <row r="357" spans="1:15" x14ac:dyDescent="0.3">
      <c r="A357" s="7" t="s">
        <v>123</v>
      </c>
      <c r="B357" s="7" t="s">
        <v>360</v>
      </c>
      <c r="C357" s="7" t="s">
        <v>246</v>
      </c>
      <c r="D357" s="7" t="s">
        <v>111</v>
      </c>
      <c r="F357" s="34">
        <v>1793</v>
      </c>
      <c r="G357" s="7" t="s">
        <v>72</v>
      </c>
      <c r="H357" s="7" t="s">
        <v>96</v>
      </c>
      <c r="I357" s="7">
        <v>1</v>
      </c>
      <c r="J357" s="7">
        <v>87204</v>
      </c>
      <c r="L357" s="19">
        <v>4.7230746669034795</v>
      </c>
      <c r="N357" s="7">
        <f t="shared" si="10"/>
        <v>73.67996480369429</v>
      </c>
      <c r="O357" s="19">
        <f t="shared" si="11"/>
        <v>1.6898299344914061</v>
      </c>
    </row>
    <row r="358" spans="1:15" x14ac:dyDescent="0.3">
      <c r="A358" s="7" t="s">
        <v>123</v>
      </c>
      <c r="B358" s="7" t="s">
        <v>361</v>
      </c>
      <c r="C358" s="7" t="s">
        <v>246</v>
      </c>
      <c r="D358" s="7" t="s">
        <v>111</v>
      </c>
      <c r="F358" s="34">
        <v>1794</v>
      </c>
      <c r="G358" s="7" t="s">
        <v>72</v>
      </c>
      <c r="H358" s="7" t="s">
        <v>96</v>
      </c>
      <c r="I358" s="7">
        <v>1</v>
      </c>
      <c r="J358" s="7">
        <v>87204</v>
      </c>
      <c r="L358" s="19">
        <v>5.5574590588473907</v>
      </c>
      <c r="N358" s="7">
        <f t="shared" si="10"/>
        <v>86.696361318019285</v>
      </c>
      <c r="O358" s="19">
        <f t="shared" si="11"/>
        <v>1.9883574450258998</v>
      </c>
    </row>
    <row r="359" spans="1:15" x14ac:dyDescent="0.3">
      <c r="A359" s="7" t="s">
        <v>123</v>
      </c>
      <c r="B359" s="7" t="s">
        <v>362</v>
      </c>
      <c r="C359" s="7" t="s">
        <v>246</v>
      </c>
      <c r="D359" s="7" t="s">
        <v>111</v>
      </c>
      <c r="F359" s="34">
        <v>1795</v>
      </c>
      <c r="G359" s="7" t="s">
        <v>72</v>
      </c>
      <c r="H359" s="7" t="s">
        <v>96</v>
      </c>
      <c r="I359" s="7">
        <v>1</v>
      </c>
      <c r="J359" s="7">
        <v>87204</v>
      </c>
      <c r="L359" s="19">
        <v>6.2572075042301813</v>
      </c>
      <c r="N359" s="7">
        <f t="shared" si="10"/>
        <v>97.612437065990832</v>
      </c>
      <c r="O359" s="19">
        <f t="shared" si="11"/>
        <v>2.2387146705653604</v>
      </c>
    </row>
    <row r="360" spans="1:15" x14ac:dyDescent="0.3">
      <c r="A360" s="7" t="s">
        <v>123</v>
      </c>
      <c r="B360" s="7" t="s">
        <v>363</v>
      </c>
      <c r="C360" s="7" t="s">
        <v>246</v>
      </c>
      <c r="D360" s="7" t="s">
        <v>111</v>
      </c>
      <c r="F360" s="34">
        <v>1796</v>
      </c>
      <c r="G360" s="7" t="s">
        <v>72</v>
      </c>
      <c r="H360" s="7" t="s">
        <v>96</v>
      </c>
      <c r="I360" s="7">
        <v>1</v>
      </c>
      <c r="J360" s="7">
        <v>87204</v>
      </c>
      <c r="L360" s="19">
        <v>5.3874436716660652</v>
      </c>
      <c r="N360" s="7">
        <f t="shared" si="10"/>
        <v>84.044121277990612</v>
      </c>
      <c r="O360" s="19">
        <f t="shared" si="11"/>
        <v>1.9275290417409892</v>
      </c>
    </row>
    <row r="361" spans="1:15" x14ac:dyDescent="0.3">
      <c r="A361" s="7" t="s">
        <v>123</v>
      </c>
      <c r="B361" s="7" t="s">
        <v>364</v>
      </c>
      <c r="C361" s="7" t="s">
        <v>246</v>
      </c>
      <c r="D361" s="7" t="s">
        <v>111</v>
      </c>
      <c r="F361" s="34">
        <v>1797</v>
      </c>
      <c r="G361" s="7" t="s">
        <v>72</v>
      </c>
      <c r="H361" s="7" t="s">
        <v>96</v>
      </c>
      <c r="I361" s="7">
        <v>1</v>
      </c>
      <c r="J361" s="7">
        <v>87204</v>
      </c>
      <c r="L361" s="19">
        <v>3.7885069617945679</v>
      </c>
      <c r="N361" s="7">
        <f t="shared" si="10"/>
        <v>59.100708603995265</v>
      </c>
      <c r="O361" s="19">
        <f t="shared" si="11"/>
        <v>1.3554586625383072</v>
      </c>
    </row>
    <row r="362" spans="1:15" x14ac:dyDescent="0.3">
      <c r="A362" s="7" t="s">
        <v>123</v>
      </c>
      <c r="B362" s="7" t="s">
        <v>365</v>
      </c>
      <c r="C362" s="7" t="s">
        <v>246</v>
      </c>
      <c r="D362" s="7" t="s">
        <v>111</v>
      </c>
      <c r="F362" s="34">
        <v>1798</v>
      </c>
      <c r="G362" s="7" t="s">
        <v>72</v>
      </c>
      <c r="H362" s="7" t="s">
        <v>96</v>
      </c>
      <c r="I362" s="7">
        <v>1</v>
      </c>
      <c r="J362" s="7">
        <v>87204</v>
      </c>
      <c r="L362" s="19">
        <v>3.6404598278406519</v>
      </c>
      <c r="N362" s="7">
        <f t="shared" si="10"/>
        <v>56.791173314314179</v>
      </c>
      <c r="O362" s="19">
        <f t="shared" si="11"/>
        <v>1.3024900994063158</v>
      </c>
    </row>
    <row r="363" spans="1:15" x14ac:dyDescent="0.3">
      <c r="A363" s="7" t="s">
        <v>123</v>
      </c>
      <c r="B363" s="7" t="s">
        <v>366</v>
      </c>
      <c r="C363" s="7" t="s">
        <v>246</v>
      </c>
      <c r="D363" s="7" t="s">
        <v>111</v>
      </c>
      <c r="F363" s="34">
        <v>1799</v>
      </c>
      <c r="G363" s="7" t="s">
        <v>72</v>
      </c>
      <c r="H363" s="7" t="s">
        <v>96</v>
      </c>
      <c r="I363" s="7">
        <v>1</v>
      </c>
      <c r="J363" s="7">
        <v>87204</v>
      </c>
      <c r="L363" s="19">
        <v>4.7341727416430137</v>
      </c>
      <c r="N363" s="7">
        <f t="shared" si="10"/>
        <v>73.853094769631014</v>
      </c>
      <c r="O363" s="19">
        <f t="shared" si="11"/>
        <v>1.6938006231280909</v>
      </c>
    </row>
    <row r="364" spans="1:15" x14ac:dyDescent="0.3">
      <c r="A364" s="7" t="s">
        <v>123</v>
      </c>
      <c r="B364" s="7" t="s">
        <v>367</v>
      </c>
      <c r="C364" s="7" t="s">
        <v>246</v>
      </c>
      <c r="D364" s="7" t="s">
        <v>111</v>
      </c>
      <c r="F364" s="34">
        <v>1800</v>
      </c>
      <c r="G364" s="7" t="s">
        <v>72</v>
      </c>
      <c r="H364" s="7" t="s">
        <v>96</v>
      </c>
      <c r="I364" s="7">
        <v>1</v>
      </c>
      <c r="J364" s="7">
        <v>87204</v>
      </c>
      <c r="L364" s="19">
        <v>7.856136923007405</v>
      </c>
      <c r="N364" s="7">
        <f t="shared" si="10"/>
        <v>122.55573599891552</v>
      </c>
      <c r="O364" s="19">
        <f t="shared" si="11"/>
        <v>2.810782441147551</v>
      </c>
    </row>
    <row r="365" spans="1:15" x14ac:dyDescent="0.3">
      <c r="A365" s="7" t="s">
        <v>123</v>
      </c>
      <c r="B365" s="7" t="s">
        <v>247</v>
      </c>
      <c r="C365" s="7" t="s">
        <v>246</v>
      </c>
      <c r="D365" s="7" t="s">
        <v>111</v>
      </c>
      <c r="F365" s="34">
        <v>1680</v>
      </c>
      <c r="G365" s="7" t="s">
        <v>6</v>
      </c>
      <c r="H365" s="7" t="s">
        <v>95</v>
      </c>
      <c r="I365" s="7">
        <v>1</v>
      </c>
      <c r="J365" s="7">
        <v>1639</v>
      </c>
      <c r="M365" s="7">
        <v>3.1662135176209523</v>
      </c>
      <c r="N365" s="7">
        <f>M365*1.3</f>
        <v>4.1160775729072379</v>
      </c>
      <c r="O365" s="19">
        <f t="shared" si="11"/>
        <v>5.0226693995207299</v>
      </c>
    </row>
    <row r="366" spans="1:15" x14ac:dyDescent="0.3">
      <c r="A366" s="7" t="s">
        <v>123</v>
      </c>
      <c r="B366" s="7" t="s">
        <v>248</v>
      </c>
      <c r="C366" s="7" t="s">
        <v>246</v>
      </c>
      <c r="D366" s="7" t="s">
        <v>111</v>
      </c>
      <c r="F366" s="34">
        <v>1681</v>
      </c>
      <c r="G366" s="7" t="s">
        <v>6</v>
      </c>
      <c r="H366" s="7" t="s">
        <v>95</v>
      </c>
      <c r="I366" s="7">
        <v>1</v>
      </c>
      <c r="J366" s="7">
        <v>1639</v>
      </c>
      <c r="M366" s="7">
        <v>3.1662135176209523</v>
      </c>
      <c r="N366" s="7">
        <f t="shared" ref="N366:N429" si="12">M366*1.3</f>
        <v>4.1160775729072379</v>
      </c>
      <c r="O366" s="19">
        <f t="shared" si="11"/>
        <v>5.0226693995207299</v>
      </c>
    </row>
    <row r="367" spans="1:15" x14ac:dyDescent="0.3">
      <c r="A367" s="7" t="s">
        <v>123</v>
      </c>
      <c r="B367" s="7" t="s">
        <v>249</v>
      </c>
      <c r="C367" s="7" t="s">
        <v>246</v>
      </c>
      <c r="D367" s="7" t="s">
        <v>111</v>
      </c>
      <c r="F367" s="34">
        <v>1682</v>
      </c>
      <c r="G367" s="7" t="s">
        <v>6</v>
      </c>
      <c r="H367" s="7" t="s">
        <v>95</v>
      </c>
      <c r="I367" s="7">
        <v>1</v>
      </c>
      <c r="J367" s="7">
        <v>1639</v>
      </c>
      <c r="M367" s="7">
        <v>3.1662135176209523</v>
      </c>
      <c r="N367" s="7">
        <f t="shared" si="12"/>
        <v>4.1160775729072379</v>
      </c>
      <c r="O367" s="19">
        <f t="shared" si="11"/>
        <v>5.0226693995207299</v>
      </c>
    </row>
    <row r="368" spans="1:15" x14ac:dyDescent="0.3">
      <c r="A368" s="7" t="s">
        <v>123</v>
      </c>
      <c r="B368" s="7" t="s">
        <v>250</v>
      </c>
      <c r="C368" s="7" t="s">
        <v>246</v>
      </c>
      <c r="D368" s="7" t="s">
        <v>111</v>
      </c>
      <c r="F368" s="34">
        <v>1683</v>
      </c>
      <c r="G368" s="7" t="s">
        <v>6</v>
      </c>
      <c r="H368" s="7" t="s">
        <v>95</v>
      </c>
      <c r="I368" s="7">
        <v>1</v>
      </c>
      <c r="J368" s="7">
        <v>1639</v>
      </c>
      <c r="M368" s="7">
        <v>3.1662135176209523</v>
      </c>
      <c r="N368" s="7">
        <f t="shared" si="12"/>
        <v>4.1160775729072379</v>
      </c>
      <c r="O368" s="19">
        <f t="shared" si="11"/>
        <v>5.0226693995207299</v>
      </c>
    </row>
    <row r="369" spans="1:15" x14ac:dyDescent="0.3">
      <c r="A369" s="7" t="s">
        <v>123</v>
      </c>
      <c r="B369" s="7" t="s">
        <v>251</v>
      </c>
      <c r="C369" s="7" t="s">
        <v>246</v>
      </c>
      <c r="D369" s="7" t="s">
        <v>111</v>
      </c>
      <c r="F369" s="34">
        <v>1684</v>
      </c>
      <c r="G369" s="7" t="s">
        <v>6</v>
      </c>
      <c r="H369" s="7" t="s">
        <v>95</v>
      </c>
      <c r="I369" s="7">
        <v>1</v>
      </c>
      <c r="J369" s="7">
        <v>1639</v>
      </c>
      <c r="M369" s="7">
        <v>3.1662135176209523</v>
      </c>
      <c r="N369" s="7">
        <f t="shared" si="12"/>
        <v>4.1160775729072379</v>
      </c>
      <c r="O369" s="19">
        <f t="shared" si="11"/>
        <v>5.0226693995207299</v>
      </c>
    </row>
    <row r="370" spans="1:15" x14ac:dyDescent="0.3">
      <c r="A370" s="7" t="s">
        <v>123</v>
      </c>
      <c r="B370" s="7" t="s">
        <v>252</v>
      </c>
      <c r="C370" s="7" t="s">
        <v>246</v>
      </c>
      <c r="D370" s="7" t="s">
        <v>111</v>
      </c>
      <c r="F370" s="34">
        <v>1685</v>
      </c>
      <c r="G370" s="7" t="s">
        <v>6</v>
      </c>
      <c r="H370" s="7" t="s">
        <v>95</v>
      </c>
      <c r="I370" s="7">
        <v>1</v>
      </c>
      <c r="J370" s="7">
        <v>1639</v>
      </c>
      <c r="M370" s="7">
        <v>3.6939169532491065</v>
      </c>
      <c r="N370" s="7">
        <f t="shared" si="12"/>
        <v>4.8020920392238384</v>
      </c>
      <c r="O370" s="19">
        <f t="shared" si="11"/>
        <v>5.8597828422499552</v>
      </c>
    </row>
    <row r="371" spans="1:15" x14ac:dyDescent="0.3">
      <c r="A371" s="7" t="s">
        <v>123</v>
      </c>
      <c r="B371" s="7" t="s">
        <v>253</v>
      </c>
      <c r="C371" s="7" t="s">
        <v>246</v>
      </c>
      <c r="D371" s="7" t="s">
        <v>111</v>
      </c>
      <c r="F371" s="34">
        <v>1686</v>
      </c>
      <c r="G371" s="7" t="s">
        <v>6</v>
      </c>
      <c r="H371" s="7" t="s">
        <v>95</v>
      </c>
      <c r="I371" s="7">
        <v>1</v>
      </c>
      <c r="J371" s="7">
        <v>1639</v>
      </c>
      <c r="M371" s="7">
        <v>3.1662135176209523</v>
      </c>
      <c r="N371" s="7">
        <f t="shared" si="12"/>
        <v>4.1160775729072379</v>
      </c>
      <c r="O371" s="19">
        <f t="shared" si="11"/>
        <v>5.0226693995207299</v>
      </c>
    </row>
    <row r="372" spans="1:15" x14ac:dyDescent="0.3">
      <c r="A372" s="7" t="s">
        <v>123</v>
      </c>
      <c r="B372" s="7" t="s">
        <v>254</v>
      </c>
      <c r="C372" s="7" t="s">
        <v>246</v>
      </c>
      <c r="D372" s="7" t="s">
        <v>111</v>
      </c>
      <c r="F372" s="34">
        <v>1687</v>
      </c>
      <c r="G372" s="7" t="s">
        <v>6</v>
      </c>
      <c r="H372" s="7" t="s">
        <v>95</v>
      </c>
      <c r="I372" s="7">
        <v>1</v>
      </c>
      <c r="J372" s="7">
        <v>1639</v>
      </c>
      <c r="M372" s="7">
        <v>1.5831075195883564</v>
      </c>
      <c r="N372" s="7">
        <f t="shared" si="12"/>
        <v>2.0580397754648634</v>
      </c>
      <c r="O372" s="19">
        <f t="shared" si="11"/>
        <v>2.5113359066075209</v>
      </c>
    </row>
    <row r="373" spans="1:15" x14ac:dyDescent="0.3">
      <c r="A373" s="7" t="s">
        <v>123</v>
      </c>
      <c r="B373" s="7" t="s">
        <v>255</v>
      </c>
      <c r="C373" s="7" t="s">
        <v>246</v>
      </c>
      <c r="D373" s="7" t="s">
        <v>111</v>
      </c>
      <c r="F373" s="34">
        <v>1688</v>
      </c>
      <c r="G373" s="7" t="s">
        <v>6</v>
      </c>
      <c r="H373" s="7" t="s">
        <v>95</v>
      </c>
      <c r="I373" s="7">
        <v>1</v>
      </c>
      <c r="J373" s="7">
        <v>1639</v>
      </c>
      <c r="M373" s="7">
        <v>1.5831075195883564</v>
      </c>
      <c r="N373" s="7">
        <f t="shared" si="12"/>
        <v>2.0580397754648634</v>
      </c>
      <c r="O373" s="19">
        <f t="shared" si="11"/>
        <v>2.5113359066075209</v>
      </c>
    </row>
    <row r="374" spans="1:15" x14ac:dyDescent="0.3">
      <c r="A374" s="7" t="s">
        <v>123</v>
      </c>
      <c r="B374" s="7" t="s">
        <v>256</v>
      </c>
      <c r="C374" s="7" t="s">
        <v>246</v>
      </c>
      <c r="D374" s="7" t="s">
        <v>111</v>
      </c>
      <c r="F374" s="34">
        <v>1689</v>
      </c>
      <c r="G374" s="7" t="s">
        <v>6</v>
      </c>
      <c r="H374" s="7" t="s">
        <v>95</v>
      </c>
      <c r="I374" s="7">
        <v>1</v>
      </c>
      <c r="J374" s="7">
        <v>1639</v>
      </c>
      <c r="M374" s="7">
        <v>2.467343090925989</v>
      </c>
      <c r="N374" s="7">
        <f t="shared" si="12"/>
        <v>3.2075460182037858</v>
      </c>
      <c r="O374" s="19">
        <f t="shared" si="11"/>
        <v>3.9140280881071212</v>
      </c>
    </row>
    <row r="375" spans="1:15" x14ac:dyDescent="0.3">
      <c r="A375" s="7" t="s">
        <v>123</v>
      </c>
      <c r="B375" s="7" t="s">
        <v>257</v>
      </c>
      <c r="C375" s="7" t="s">
        <v>246</v>
      </c>
      <c r="D375" s="7" t="s">
        <v>111</v>
      </c>
      <c r="F375" s="34">
        <v>1690</v>
      </c>
      <c r="G375" s="7" t="s">
        <v>6</v>
      </c>
      <c r="H375" s="7" t="s">
        <v>95</v>
      </c>
      <c r="I375" s="7">
        <v>1</v>
      </c>
      <c r="J375" s="7">
        <v>1639</v>
      </c>
      <c r="M375" s="7">
        <v>2.467343090925989</v>
      </c>
      <c r="N375" s="7">
        <f t="shared" si="12"/>
        <v>3.2075460182037858</v>
      </c>
      <c r="O375" s="19">
        <f t="shared" si="11"/>
        <v>3.9140280881071212</v>
      </c>
    </row>
    <row r="376" spans="1:15" x14ac:dyDescent="0.3">
      <c r="A376" s="7" t="s">
        <v>123</v>
      </c>
      <c r="B376" s="7" t="s">
        <v>258</v>
      </c>
      <c r="C376" s="7" t="s">
        <v>246</v>
      </c>
      <c r="D376" s="7" t="s">
        <v>111</v>
      </c>
      <c r="F376" s="34">
        <v>1691</v>
      </c>
      <c r="G376" s="7" t="s">
        <v>6</v>
      </c>
      <c r="H376" s="7" t="s">
        <v>95</v>
      </c>
      <c r="I376" s="7">
        <v>1</v>
      </c>
      <c r="J376" s="7">
        <v>1639</v>
      </c>
      <c r="M376" s="7">
        <v>2.467343090925989</v>
      </c>
      <c r="N376" s="7">
        <f t="shared" si="12"/>
        <v>3.2075460182037858</v>
      </c>
      <c r="O376" s="19">
        <f t="shared" si="11"/>
        <v>3.9140280881071212</v>
      </c>
    </row>
    <row r="377" spans="1:15" x14ac:dyDescent="0.3">
      <c r="A377" s="7" t="s">
        <v>123</v>
      </c>
      <c r="B377" s="7" t="s">
        <v>259</v>
      </c>
      <c r="C377" s="7" t="s">
        <v>246</v>
      </c>
      <c r="D377" s="7" t="s">
        <v>111</v>
      </c>
      <c r="F377" s="34">
        <v>1692</v>
      </c>
      <c r="G377" s="7" t="s">
        <v>6</v>
      </c>
      <c r="H377" s="7" t="s">
        <v>95</v>
      </c>
      <c r="I377" s="7">
        <v>1</v>
      </c>
      <c r="J377" s="7">
        <v>1639</v>
      </c>
      <c r="M377" s="7">
        <v>2.467343090925989</v>
      </c>
      <c r="N377" s="7">
        <f t="shared" si="12"/>
        <v>3.2075460182037858</v>
      </c>
      <c r="O377" s="19">
        <f t="shared" si="11"/>
        <v>3.9140280881071212</v>
      </c>
    </row>
    <row r="378" spans="1:15" x14ac:dyDescent="0.3">
      <c r="A378" s="7" t="s">
        <v>123</v>
      </c>
      <c r="B378" s="7" t="s">
        <v>260</v>
      </c>
      <c r="C378" s="7" t="s">
        <v>246</v>
      </c>
      <c r="D378" s="7" t="s">
        <v>111</v>
      </c>
      <c r="F378" s="34">
        <v>1693</v>
      </c>
      <c r="G378" s="7" t="s">
        <v>6</v>
      </c>
      <c r="H378" s="7" t="s">
        <v>95</v>
      </c>
      <c r="I378" s="7">
        <v>1</v>
      </c>
      <c r="J378" s="7">
        <v>1639</v>
      </c>
      <c r="M378" s="7">
        <v>2.568092229250587</v>
      </c>
      <c r="N378" s="7">
        <f t="shared" si="12"/>
        <v>3.3385198980257633</v>
      </c>
      <c r="O378" s="19">
        <f t="shared" si="11"/>
        <v>4.0738497840460806</v>
      </c>
    </row>
    <row r="379" spans="1:15" x14ac:dyDescent="0.3">
      <c r="A379" s="7" t="s">
        <v>123</v>
      </c>
      <c r="B379" s="7" t="s">
        <v>261</v>
      </c>
      <c r="C379" s="7" t="s">
        <v>246</v>
      </c>
      <c r="D379" s="7" t="s">
        <v>111</v>
      </c>
      <c r="F379" s="34">
        <v>1694</v>
      </c>
      <c r="G379" s="7" t="s">
        <v>6</v>
      </c>
      <c r="H379" s="7" t="s">
        <v>95</v>
      </c>
      <c r="I379" s="7">
        <v>1</v>
      </c>
      <c r="J379" s="7">
        <v>1639</v>
      </c>
      <c r="M379" s="7">
        <v>2.7585735047141426</v>
      </c>
      <c r="N379" s="7">
        <f t="shared" si="12"/>
        <v>3.5861455561283857</v>
      </c>
      <c r="O379" s="19">
        <f t="shared" si="11"/>
        <v>4.37601654195044</v>
      </c>
    </row>
    <row r="380" spans="1:15" x14ac:dyDescent="0.3">
      <c r="A380" s="7" t="s">
        <v>123</v>
      </c>
      <c r="B380" s="7" t="s">
        <v>262</v>
      </c>
      <c r="C380" s="7" t="s">
        <v>246</v>
      </c>
      <c r="D380" s="7" t="s">
        <v>111</v>
      </c>
      <c r="F380" s="34">
        <v>1695</v>
      </c>
      <c r="G380" s="7" t="s">
        <v>6</v>
      </c>
      <c r="H380" s="7" t="s">
        <v>95</v>
      </c>
      <c r="I380" s="7">
        <v>1</v>
      </c>
      <c r="J380" s="7">
        <v>1639</v>
      </c>
      <c r="M380" s="7">
        <v>2.8490422922494703</v>
      </c>
      <c r="N380" s="7">
        <f t="shared" si="12"/>
        <v>3.7037549799243115</v>
      </c>
      <c r="O380" s="19">
        <f t="shared" si="11"/>
        <v>4.5195301768447971</v>
      </c>
    </row>
    <row r="381" spans="1:15" x14ac:dyDescent="0.3">
      <c r="A381" s="7" t="s">
        <v>123</v>
      </c>
      <c r="B381" s="7" t="s">
        <v>263</v>
      </c>
      <c r="C381" s="7" t="s">
        <v>246</v>
      </c>
      <c r="D381" s="7" t="s">
        <v>111</v>
      </c>
      <c r="F381" s="34">
        <v>1696</v>
      </c>
      <c r="G381" s="7" t="s">
        <v>6</v>
      </c>
      <c r="H381" s="7" t="s">
        <v>95</v>
      </c>
      <c r="I381" s="7">
        <v>1</v>
      </c>
      <c r="J381" s="7">
        <v>1639</v>
      </c>
      <c r="M381" s="7">
        <v>3.9443193320228125</v>
      </c>
      <c r="N381" s="7">
        <f t="shared" si="12"/>
        <v>5.1276151316296561</v>
      </c>
      <c r="O381" s="19">
        <f t="shared" si="11"/>
        <v>6.2570044315187987</v>
      </c>
    </row>
    <row r="382" spans="1:15" x14ac:dyDescent="0.3">
      <c r="A382" s="7" t="s">
        <v>123</v>
      </c>
      <c r="B382" s="7" t="s">
        <v>264</v>
      </c>
      <c r="C382" s="7" t="s">
        <v>246</v>
      </c>
      <c r="D382" s="7" t="s">
        <v>111</v>
      </c>
      <c r="F382" s="34">
        <v>1697</v>
      </c>
      <c r="G382" s="7" t="s">
        <v>6</v>
      </c>
      <c r="H382" s="7" t="s">
        <v>95</v>
      </c>
      <c r="I382" s="7">
        <v>1</v>
      </c>
      <c r="J382" s="7">
        <v>1639</v>
      </c>
      <c r="M382" s="7">
        <v>3.9443193320228125</v>
      </c>
      <c r="N382" s="7">
        <f t="shared" si="12"/>
        <v>5.1276151316296561</v>
      </c>
      <c r="O382" s="19">
        <f t="shared" si="11"/>
        <v>6.2570044315187987</v>
      </c>
    </row>
    <row r="383" spans="1:15" x14ac:dyDescent="0.3">
      <c r="A383" s="7" t="s">
        <v>123</v>
      </c>
      <c r="B383" s="7" t="s">
        <v>265</v>
      </c>
      <c r="C383" s="7" t="s">
        <v>246</v>
      </c>
      <c r="D383" s="7" t="s">
        <v>111</v>
      </c>
      <c r="F383" s="34">
        <v>1698</v>
      </c>
      <c r="G383" s="7" t="s">
        <v>6</v>
      </c>
      <c r="H383" s="7" t="s">
        <v>95</v>
      </c>
      <c r="I383" s="7">
        <v>1</v>
      </c>
      <c r="J383" s="7">
        <v>1639</v>
      </c>
      <c r="M383" s="7">
        <v>3.747812738196342</v>
      </c>
      <c r="N383" s="7">
        <f t="shared" si="12"/>
        <v>4.8721565596552443</v>
      </c>
      <c r="O383" s="19">
        <f t="shared" si="11"/>
        <v>5.9452795114768087</v>
      </c>
    </row>
    <row r="384" spans="1:15" x14ac:dyDescent="0.3">
      <c r="A384" s="7" t="s">
        <v>123</v>
      </c>
      <c r="B384" s="7" t="s">
        <v>266</v>
      </c>
      <c r="C384" s="7" t="s">
        <v>246</v>
      </c>
      <c r="D384" s="7" t="s">
        <v>111</v>
      </c>
      <c r="F384" s="34">
        <v>1699</v>
      </c>
      <c r="G384" s="7" t="s">
        <v>6</v>
      </c>
      <c r="H384" s="7" t="s">
        <v>95</v>
      </c>
      <c r="I384" s="7">
        <v>1</v>
      </c>
      <c r="J384" s="7">
        <v>1639</v>
      </c>
      <c r="M384" s="7">
        <v>3.2501183140431689</v>
      </c>
      <c r="N384" s="7">
        <f t="shared" si="12"/>
        <v>4.2251538082561195</v>
      </c>
      <c r="O384" s="19">
        <f t="shared" si="11"/>
        <v>5.1557703578476142</v>
      </c>
    </row>
    <row r="385" spans="1:15" x14ac:dyDescent="0.3">
      <c r="A385" s="7" t="s">
        <v>123</v>
      </c>
      <c r="B385" s="7" t="s">
        <v>267</v>
      </c>
      <c r="C385" s="7" t="s">
        <v>246</v>
      </c>
      <c r="D385" s="7" t="s">
        <v>111</v>
      </c>
      <c r="F385" s="34">
        <v>1700</v>
      </c>
      <c r="G385" s="7" t="s">
        <v>6</v>
      </c>
      <c r="H385" s="7" t="s">
        <v>95</v>
      </c>
      <c r="I385" s="7">
        <v>1</v>
      </c>
      <c r="J385" s="7">
        <v>1639</v>
      </c>
      <c r="M385" s="7">
        <v>3.2501183140431689</v>
      </c>
      <c r="N385" s="7">
        <f t="shared" si="12"/>
        <v>4.2251538082561195</v>
      </c>
      <c r="O385" s="19">
        <f t="shared" si="11"/>
        <v>5.1557703578476142</v>
      </c>
    </row>
    <row r="386" spans="1:15" x14ac:dyDescent="0.3">
      <c r="A386" s="7" t="s">
        <v>123</v>
      </c>
      <c r="B386" s="7" t="s">
        <v>268</v>
      </c>
      <c r="C386" s="7" t="s">
        <v>246</v>
      </c>
      <c r="D386" s="7" t="s">
        <v>111</v>
      </c>
      <c r="F386" s="34">
        <v>1701</v>
      </c>
      <c r="G386" s="7" t="s">
        <v>6</v>
      </c>
      <c r="H386" s="7" t="s">
        <v>95</v>
      </c>
      <c r="I386" s="7">
        <v>1</v>
      </c>
      <c r="J386" s="7">
        <v>1639</v>
      </c>
      <c r="M386" s="7">
        <v>3.2501183140431689</v>
      </c>
      <c r="N386" s="7">
        <f t="shared" si="12"/>
        <v>4.2251538082561195</v>
      </c>
      <c r="O386" s="19">
        <f t="shared" si="11"/>
        <v>5.1557703578476142</v>
      </c>
    </row>
    <row r="387" spans="1:15" x14ac:dyDescent="0.3">
      <c r="A387" s="7" t="s">
        <v>123</v>
      </c>
      <c r="B387" s="7" t="s">
        <v>269</v>
      </c>
      <c r="C387" s="7" t="s">
        <v>246</v>
      </c>
      <c r="D387" s="7" t="s">
        <v>111</v>
      </c>
      <c r="F387" s="34">
        <v>1702</v>
      </c>
      <c r="G387" s="7" t="s">
        <v>6</v>
      </c>
      <c r="H387" s="7" t="s">
        <v>95</v>
      </c>
      <c r="I387" s="7">
        <v>1</v>
      </c>
      <c r="J387" s="7">
        <v>1639</v>
      </c>
      <c r="M387" s="7">
        <v>3.2501183140431689</v>
      </c>
      <c r="N387" s="7">
        <f t="shared" si="12"/>
        <v>4.2251538082561195</v>
      </c>
      <c r="O387" s="19">
        <f t="shared" ref="O387:O450" si="13">(N387/J387)*2000</f>
        <v>5.1557703578476142</v>
      </c>
    </row>
    <row r="388" spans="1:15" x14ac:dyDescent="0.3">
      <c r="A388" s="7" t="s">
        <v>123</v>
      </c>
      <c r="B388" s="7" t="s">
        <v>270</v>
      </c>
      <c r="C388" s="7" t="s">
        <v>246</v>
      </c>
      <c r="D388" s="7" t="s">
        <v>111</v>
      </c>
      <c r="F388" s="34">
        <v>1703</v>
      </c>
      <c r="G388" s="7" t="s">
        <v>6</v>
      </c>
      <c r="H388" s="7" t="s">
        <v>95</v>
      </c>
      <c r="I388" s="7">
        <v>1</v>
      </c>
      <c r="J388" s="7">
        <v>1639</v>
      </c>
      <c r="M388" s="7">
        <v>3.2501183140431689</v>
      </c>
      <c r="N388" s="7">
        <f t="shared" si="12"/>
        <v>4.2251538082561195</v>
      </c>
      <c r="O388" s="19">
        <f t="shared" si="13"/>
        <v>5.1557703578476142</v>
      </c>
    </row>
    <row r="389" spans="1:15" x14ac:dyDescent="0.3">
      <c r="A389" s="7" t="s">
        <v>123</v>
      </c>
      <c r="B389" s="7" t="s">
        <v>271</v>
      </c>
      <c r="C389" s="7" t="s">
        <v>246</v>
      </c>
      <c r="D389" s="7" t="s">
        <v>111</v>
      </c>
      <c r="F389" s="34">
        <v>1704</v>
      </c>
      <c r="G389" s="7" t="s">
        <v>6</v>
      </c>
      <c r="H389" s="7" t="s">
        <v>95</v>
      </c>
      <c r="I389" s="7">
        <v>1</v>
      </c>
      <c r="J389" s="7">
        <v>1639</v>
      </c>
      <c r="M389" s="7">
        <v>3.1379521323376762</v>
      </c>
      <c r="N389" s="7">
        <f t="shared" si="12"/>
        <v>4.0793377720389792</v>
      </c>
      <c r="O389" s="19">
        <f t="shared" si="13"/>
        <v>4.9778374277473816</v>
      </c>
    </row>
    <row r="390" spans="1:15" x14ac:dyDescent="0.3">
      <c r="A390" s="7" t="s">
        <v>123</v>
      </c>
      <c r="B390" s="7" t="s">
        <v>272</v>
      </c>
      <c r="C390" s="7" t="s">
        <v>246</v>
      </c>
      <c r="D390" s="7" t="s">
        <v>111</v>
      </c>
      <c r="F390" s="34">
        <v>1705</v>
      </c>
      <c r="G390" s="7" t="s">
        <v>6</v>
      </c>
      <c r="H390" s="7" t="s">
        <v>95</v>
      </c>
      <c r="I390" s="7">
        <v>1</v>
      </c>
      <c r="J390" s="7">
        <v>1639</v>
      </c>
      <c r="M390" s="7">
        <v>2.6733738795252391</v>
      </c>
      <c r="N390" s="7">
        <f t="shared" si="12"/>
        <v>3.475386043382811</v>
      </c>
      <c r="O390" s="19">
        <f t="shared" si="13"/>
        <v>4.2408615538533381</v>
      </c>
    </row>
    <row r="391" spans="1:15" x14ac:dyDescent="0.3">
      <c r="A391" s="7" t="s">
        <v>123</v>
      </c>
      <c r="B391" s="7" t="s">
        <v>273</v>
      </c>
      <c r="C391" s="7" t="s">
        <v>246</v>
      </c>
      <c r="D391" s="7" t="s">
        <v>111</v>
      </c>
      <c r="F391" s="34">
        <v>1706</v>
      </c>
      <c r="G391" s="7" t="s">
        <v>6</v>
      </c>
      <c r="H391" s="7" t="s">
        <v>95</v>
      </c>
      <c r="I391" s="7">
        <v>1</v>
      </c>
      <c r="J391" s="7">
        <v>1639</v>
      </c>
      <c r="M391" s="7">
        <v>2.6733738795252391</v>
      </c>
      <c r="N391" s="7">
        <f t="shared" si="12"/>
        <v>3.475386043382811</v>
      </c>
      <c r="O391" s="19">
        <f t="shared" si="13"/>
        <v>4.2408615538533381</v>
      </c>
    </row>
    <row r="392" spans="1:15" x14ac:dyDescent="0.3">
      <c r="A392" s="7" t="s">
        <v>123</v>
      </c>
      <c r="B392" s="7" t="s">
        <v>274</v>
      </c>
      <c r="C392" s="7" t="s">
        <v>246</v>
      </c>
      <c r="D392" s="7" t="s">
        <v>111</v>
      </c>
      <c r="F392" s="34">
        <v>1707</v>
      </c>
      <c r="G392" s="7" t="s">
        <v>6</v>
      </c>
      <c r="H392" s="7" t="s">
        <v>95</v>
      </c>
      <c r="I392" s="7">
        <v>1</v>
      </c>
      <c r="J392" s="7">
        <v>1639</v>
      </c>
      <c r="M392" s="7">
        <v>2.6051261496444753</v>
      </c>
      <c r="N392" s="7">
        <f t="shared" si="12"/>
        <v>3.3866639945378179</v>
      </c>
      <c r="O392" s="19">
        <f t="shared" si="13"/>
        <v>4.1325979188991067</v>
      </c>
    </row>
    <row r="393" spans="1:15" x14ac:dyDescent="0.3">
      <c r="A393" s="7" t="s">
        <v>123</v>
      </c>
      <c r="B393" s="7" t="s">
        <v>275</v>
      </c>
      <c r="C393" s="7" t="s">
        <v>246</v>
      </c>
      <c r="D393" s="7" t="s">
        <v>111</v>
      </c>
      <c r="F393" s="34">
        <v>1708</v>
      </c>
      <c r="G393" s="7" t="s">
        <v>6</v>
      </c>
      <c r="H393" s="7" t="s">
        <v>95</v>
      </c>
      <c r="I393" s="7">
        <v>1</v>
      </c>
      <c r="J393" s="7">
        <v>1639</v>
      </c>
      <c r="M393" s="7">
        <v>2.5569900371571692</v>
      </c>
      <c r="N393" s="7">
        <f t="shared" si="12"/>
        <v>3.3240870483043201</v>
      </c>
      <c r="O393" s="19">
        <f t="shared" si="13"/>
        <v>4.0562380089131418</v>
      </c>
    </row>
    <row r="394" spans="1:15" x14ac:dyDescent="0.3">
      <c r="A394" s="7" t="s">
        <v>123</v>
      </c>
      <c r="B394" s="7" t="s">
        <v>276</v>
      </c>
      <c r="C394" s="7" t="s">
        <v>246</v>
      </c>
      <c r="D394" s="7" t="s">
        <v>111</v>
      </c>
      <c r="F394" s="34">
        <v>1709</v>
      </c>
      <c r="G394" s="7" t="s">
        <v>6</v>
      </c>
      <c r="H394" s="7" t="s">
        <v>95</v>
      </c>
      <c r="I394" s="7">
        <v>1</v>
      </c>
      <c r="J394" s="7">
        <v>1639</v>
      </c>
      <c r="M394" s="7">
        <v>2.5569900371571692</v>
      </c>
      <c r="N394" s="7">
        <f t="shared" si="12"/>
        <v>3.3240870483043201</v>
      </c>
      <c r="O394" s="19">
        <f t="shared" si="13"/>
        <v>4.0562380089131418</v>
      </c>
    </row>
    <row r="395" spans="1:15" x14ac:dyDescent="0.3">
      <c r="A395" s="7" t="s">
        <v>123</v>
      </c>
      <c r="B395" s="7" t="s">
        <v>277</v>
      </c>
      <c r="C395" s="7" t="s">
        <v>246</v>
      </c>
      <c r="D395" s="7" t="s">
        <v>111</v>
      </c>
      <c r="F395" s="34">
        <v>1710</v>
      </c>
      <c r="G395" s="7" t="s">
        <v>6</v>
      </c>
      <c r="H395" s="7" t="s">
        <v>95</v>
      </c>
      <c r="I395" s="7">
        <v>1</v>
      </c>
      <c r="J395" s="7">
        <v>1639</v>
      </c>
      <c r="M395" s="7">
        <v>2.727947513836162</v>
      </c>
      <c r="N395" s="7">
        <f t="shared" si="12"/>
        <v>3.5463317679870108</v>
      </c>
      <c r="O395" s="19">
        <f t="shared" si="13"/>
        <v>4.3274335179829295</v>
      </c>
    </row>
    <row r="396" spans="1:15" x14ac:dyDescent="0.3">
      <c r="A396" s="7" t="s">
        <v>123</v>
      </c>
      <c r="B396" s="7" t="s">
        <v>278</v>
      </c>
      <c r="C396" s="7" t="s">
        <v>246</v>
      </c>
      <c r="D396" s="7" t="s">
        <v>111</v>
      </c>
      <c r="F396" s="34">
        <v>1711</v>
      </c>
      <c r="G396" s="7" t="s">
        <v>6</v>
      </c>
      <c r="H396" s="7" t="s">
        <v>95</v>
      </c>
      <c r="I396" s="7">
        <v>1</v>
      </c>
      <c r="J396" s="7">
        <v>1639</v>
      </c>
      <c r="M396" s="7">
        <v>2.8798047594723366</v>
      </c>
      <c r="N396" s="7">
        <f t="shared" si="12"/>
        <v>3.7437461873140379</v>
      </c>
      <c r="O396" s="19">
        <f t="shared" si="13"/>
        <v>4.5683296977596557</v>
      </c>
    </row>
    <row r="397" spans="1:15" x14ac:dyDescent="0.3">
      <c r="A397" s="7" t="s">
        <v>123</v>
      </c>
      <c r="B397" s="7" t="s">
        <v>279</v>
      </c>
      <c r="C397" s="7" t="s">
        <v>246</v>
      </c>
      <c r="D397" s="7" t="s">
        <v>111</v>
      </c>
      <c r="F397" s="34">
        <v>1712</v>
      </c>
      <c r="G397" s="7" t="s">
        <v>6</v>
      </c>
      <c r="H397" s="7" t="s">
        <v>95</v>
      </c>
      <c r="I397" s="7">
        <v>1</v>
      </c>
      <c r="J397" s="7">
        <v>1639</v>
      </c>
      <c r="M397" s="7">
        <v>2.8798047594723366</v>
      </c>
      <c r="N397" s="7">
        <f t="shared" si="12"/>
        <v>3.7437461873140379</v>
      </c>
      <c r="O397" s="19">
        <f t="shared" si="13"/>
        <v>4.5683296977596557</v>
      </c>
    </row>
    <row r="398" spans="1:15" x14ac:dyDescent="0.3">
      <c r="A398" s="7" t="s">
        <v>123</v>
      </c>
      <c r="B398" s="7" t="s">
        <v>280</v>
      </c>
      <c r="C398" s="7" t="s">
        <v>246</v>
      </c>
      <c r="D398" s="7" t="s">
        <v>111</v>
      </c>
      <c r="F398" s="34">
        <v>1713</v>
      </c>
      <c r="G398" s="7" t="s">
        <v>6</v>
      </c>
      <c r="H398" s="7" t="s">
        <v>95</v>
      </c>
      <c r="I398" s="7">
        <v>1</v>
      </c>
      <c r="J398" s="7">
        <v>1639</v>
      </c>
      <c r="M398" s="7">
        <v>2.8798047594723366</v>
      </c>
      <c r="N398" s="7">
        <f t="shared" si="12"/>
        <v>3.7437461873140379</v>
      </c>
      <c r="O398" s="19">
        <f t="shared" si="13"/>
        <v>4.5683296977596557</v>
      </c>
    </row>
    <row r="399" spans="1:15" x14ac:dyDescent="0.3">
      <c r="A399" s="7" t="s">
        <v>123</v>
      </c>
      <c r="B399" s="7" t="s">
        <v>281</v>
      </c>
      <c r="C399" s="7" t="s">
        <v>246</v>
      </c>
      <c r="D399" s="7" t="s">
        <v>111</v>
      </c>
      <c r="F399" s="34">
        <v>1714</v>
      </c>
      <c r="G399" s="7" t="s">
        <v>6</v>
      </c>
      <c r="H399" s="7" t="s">
        <v>95</v>
      </c>
      <c r="I399" s="7">
        <v>1</v>
      </c>
      <c r="J399" s="7">
        <v>1639</v>
      </c>
      <c r="M399" s="7">
        <v>2.5157412707870375</v>
      </c>
      <c r="N399" s="7">
        <f t="shared" si="12"/>
        <v>3.2704636520231487</v>
      </c>
      <c r="O399" s="19">
        <f t="shared" si="13"/>
        <v>3.9908037242503345</v>
      </c>
    </row>
    <row r="400" spans="1:15" x14ac:dyDescent="0.3">
      <c r="A400" s="7" t="s">
        <v>123</v>
      </c>
      <c r="B400" s="7" t="s">
        <v>282</v>
      </c>
      <c r="C400" s="7" t="s">
        <v>246</v>
      </c>
      <c r="D400" s="7" t="s">
        <v>111</v>
      </c>
      <c r="F400" s="34">
        <v>1715</v>
      </c>
      <c r="G400" s="7" t="s">
        <v>6</v>
      </c>
      <c r="H400" s="7" t="s">
        <v>95</v>
      </c>
      <c r="I400" s="7">
        <v>1</v>
      </c>
      <c r="J400" s="7">
        <v>1639</v>
      </c>
      <c r="M400" s="7">
        <v>2.4621986230608872</v>
      </c>
      <c r="N400" s="7">
        <f t="shared" si="12"/>
        <v>3.2008582099791534</v>
      </c>
      <c r="O400" s="19">
        <f t="shared" si="13"/>
        <v>3.9058672482967096</v>
      </c>
    </row>
    <row r="401" spans="1:15" x14ac:dyDescent="0.3">
      <c r="A401" s="7" t="s">
        <v>123</v>
      </c>
      <c r="B401" s="7" t="s">
        <v>283</v>
      </c>
      <c r="C401" s="7" t="s">
        <v>246</v>
      </c>
      <c r="D401" s="7" t="s">
        <v>111</v>
      </c>
      <c r="F401" s="34">
        <v>1716</v>
      </c>
      <c r="G401" s="7" t="s">
        <v>6</v>
      </c>
      <c r="H401" s="7" t="s">
        <v>95</v>
      </c>
      <c r="I401" s="7">
        <v>1</v>
      </c>
      <c r="J401" s="7">
        <v>1639</v>
      </c>
      <c r="M401" s="7">
        <v>2.4062198762149762</v>
      </c>
      <c r="N401" s="7">
        <f t="shared" si="12"/>
        <v>3.128085839079469</v>
      </c>
      <c r="O401" s="19">
        <f t="shared" si="13"/>
        <v>3.8170663076015483</v>
      </c>
    </row>
    <row r="402" spans="1:15" x14ac:dyDescent="0.3">
      <c r="A402" s="7" t="s">
        <v>123</v>
      </c>
      <c r="B402" s="7" t="s">
        <v>284</v>
      </c>
      <c r="C402" s="7" t="s">
        <v>246</v>
      </c>
      <c r="D402" s="7" t="s">
        <v>111</v>
      </c>
      <c r="F402" s="34">
        <v>1717</v>
      </c>
      <c r="G402" s="7" t="s">
        <v>6</v>
      </c>
      <c r="H402" s="7" t="s">
        <v>95</v>
      </c>
      <c r="I402" s="7">
        <v>1</v>
      </c>
      <c r="J402" s="7">
        <v>1639</v>
      </c>
      <c r="M402" s="7">
        <v>2.4062198762149762</v>
      </c>
      <c r="N402" s="7">
        <f t="shared" si="12"/>
        <v>3.128085839079469</v>
      </c>
      <c r="O402" s="19">
        <f t="shared" si="13"/>
        <v>3.8170663076015483</v>
      </c>
    </row>
    <row r="403" spans="1:15" x14ac:dyDescent="0.3">
      <c r="A403" s="7" t="s">
        <v>123</v>
      </c>
      <c r="B403" s="7" t="s">
        <v>285</v>
      </c>
      <c r="C403" s="7" t="s">
        <v>246</v>
      </c>
      <c r="D403" s="7" t="s">
        <v>111</v>
      </c>
      <c r="F403" s="34">
        <v>1718</v>
      </c>
      <c r="G403" s="7" t="s">
        <v>6</v>
      </c>
      <c r="H403" s="7" t="s">
        <v>95</v>
      </c>
      <c r="I403" s="7">
        <v>1</v>
      </c>
      <c r="J403" s="7">
        <v>1639</v>
      </c>
      <c r="M403" s="7">
        <v>2.4062198762149762</v>
      </c>
      <c r="N403" s="7">
        <f t="shared" si="12"/>
        <v>3.128085839079469</v>
      </c>
      <c r="O403" s="19">
        <f t="shared" si="13"/>
        <v>3.8170663076015483</v>
      </c>
    </row>
    <row r="404" spans="1:15" x14ac:dyDescent="0.3">
      <c r="A404" s="7" t="s">
        <v>123</v>
      </c>
      <c r="B404" s="7" t="s">
        <v>286</v>
      </c>
      <c r="C404" s="7" t="s">
        <v>246</v>
      </c>
      <c r="D404" s="7" t="s">
        <v>111</v>
      </c>
      <c r="F404" s="34">
        <v>1719</v>
      </c>
      <c r="G404" s="7" t="s">
        <v>6</v>
      </c>
      <c r="H404" s="7" t="s">
        <v>95</v>
      </c>
      <c r="I404" s="7">
        <v>1</v>
      </c>
      <c r="J404" s="7">
        <v>1639</v>
      </c>
      <c r="M404" s="7">
        <v>2.4062198762149762</v>
      </c>
      <c r="N404" s="7">
        <f t="shared" si="12"/>
        <v>3.128085839079469</v>
      </c>
      <c r="O404" s="19">
        <f t="shared" si="13"/>
        <v>3.8170663076015483</v>
      </c>
    </row>
    <row r="405" spans="1:15" x14ac:dyDescent="0.3">
      <c r="A405" s="7" t="s">
        <v>123</v>
      </c>
      <c r="B405" s="7" t="s">
        <v>287</v>
      </c>
      <c r="C405" s="7" t="s">
        <v>246</v>
      </c>
      <c r="D405" s="7" t="s">
        <v>111</v>
      </c>
      <c r="F405" s="34">
        <v>1720</v>
      </c>
      <c r="G405" s="7" t="s">
        <v>6</v>
      </c>
      <c r="H405" s="7" t="s">
        <v>95</v>
      </c>
      <c r="I405" s="7">
        <v>1</v>
      </c>
      <c r="J405" s="7">
        <v>1639</v>
      </c>
      <c r="M405" s="7">
        <v>2.4062198762149762</v>
      </c>
      <c r="N405" s="7">
        <f t="shared" si="12"/>
        <v>3.128085839079469</v>
      </c>
      <c r="O405" s="19">
        <f t="shared" si="13"/>
        <v>3.8170663076015483</v>
      </c>
    </row>
    <row r="406" spans="1:15" x14ac:dyDescent="0.3">
      <c r="A406" s="7" t="s">
        <v>123</v>
      </c>
      <c r="B406" s="7" t="s">
        <v>288</v>
      </c>
      <c r="C406" s="7" t="s">
        <v>246</v>
      </c>
      <c r="D406" s="7" t="s">
        <v>111</v>
      </c>
      <c r="F406" s="34">
        <v>1721</v>
      </c>
      <c r="G406" s="7" t="s">
        <v>6</v>
      </c>
      <c r="H406" s="7" t="s">
        <v>95</v>
      </c>
      <c r="I406" s="7">
        <v>1</v>
      </c>
      <c r="J406" s="7">
        <v>1639</v>
      </c>
      <c r="M406" s="7">
        <v>2.4062198762149762</v>
      </c>
      <c r="N406" s="7">
        <f t="shared" si="12"/>
        <v>3.128085839079469</v>
      </c>
      <c r="O406" s="19">
        <f t="shared" si="13"/>
        <v>3.8170663076015483</v>
      </c>
    </row>
    <row r="407" spans="1:15" x14ac:dyDescent="0.3">
      <c r="A407" s="7" t="s">
        <v>123</v>
      </c>
      <c r="B407" s="7" t="s">
        <v>289</v>
      </c>
      <c r="C407" s="7" t="s">
        <v>246</v>
      </c>
      <c r="D407" s="7" t="s">
        <v>111</v>
      </c>
      <c r="F407" s="34">
        <v>1722</v>
      </c>
      <c r="G407" s="7" t="s">
        <v>6</v>
      </c>
      <c r="H407" s="7" t="s">
        <v>95</v>
      </c>
      <c r="I407" s="7">
        <v>1</v>
      </c>
      <c r="J407" s="7">
        <v>1639</v>
      </c>
      <c r="M407" s="7">
        <v>2.4062198762149762</v>
      </c>
      <c r="N407" s="7">
        <f t="shared" si="12"/>
        <v>3.128085839079469</v>
      </c>
      <c r="O407" s="19">
        <f t="shared" si="13"/>
        <v>3.8170663076015483</v>
      </c>
    </row>
    <row r="408" spans="1:15" x14ac:dyDescent="0.3">
      <c r="A408" s="7" t="s">
        <v>123</v>
      </c>
      <c r="B408" s="7" t="s">
        <v>290</v>
      </c>
      <c r="C408" s="7" t="s">
        <v>246</v>
      </c>
      <c r="D408" s="7" t="s">
        <v>111</v>
      </c>
      <c r="F408" s="34">
        <v>1723</v>
      </c>
      <c r="G408" s="7" t="s">
        <v>6</v>
      </c>
      <c r="H408" s="7" t="s">
        <v>95</v>
      </c>
      <c r="I408" s="7">
        <v>1</v>
      </c>
      <c r="J408" s="7">
        <v>1639</v>
      </c>
      <c r="M408" s="7">
        <v>2.4062198762149762</v>
      </c>
      <c r="N408" s="7">
        <f t="shared" si="12"/>
        <v>3.128085839079469</v>
      </c>
      <c r="O408" s="19">
        <f t="shared" si="13"/>
        <v>3.8170663076015483</v>
      </c>
    </row>
    <row r="409" spans="1:15" x14ac:dyDescent="0.3">
      <c r="A409" s="7" t="s">
        <v>123</v>
      </c>
      <c r="B409" s="7" t="s">
        <v>291</v>
      </c>
      <c r="C409" s="7" t="s">
        <v>246</v>
      </c>
      <c r="D409" s="7" t="s">
        <v>111</v>
      </c>
      <c r="F409" s="34">
        <v>1724</v>
      </c>
      <c r="G409" s="7" t="s">
        <v>6</v>
      </c>
      <c r="H409" s="7" t="s">
        <v>95</v>
      </c>
      <c r="I409" s="7">
        <v>1</v>
      </c>
      <c r="J409" s="7">
        <v>1639</v>
      </c>
      <c r="M409" s="7">
        <v>2.4890489755754377</v>
      </c>
      <c r="N409" s="7">
        <f t="shared" si="12"/>
        <v>3.2357636682480693</v>
      </c>
      <c r="O409" s="19">
        <f t="shared" si="13"/>
        <v>3.9484608520415736</v>
      </c>
    </row>
    <row r="410" spans="1:15" x14ac:dyDescent="0.3">
      <c r="A410" s="7" t="s">
        <v>123</v>
      </c>
      <c r="B410" s="7" t="s">
        <v>292</v>
      </c>
      <c r="C410" s="7" t="s">
        <v>246</v>
      </c>
      <c r="D410" s="7" t="s">
        <v>111</v>
      </c>
      <c r="F410" s="34">
        <v>1725</v>
      </c>
      <c r="G410" s="7" t="s">
        <v>6</v>
      </c>
      <c r="H410" s="7" t="s">
        <v>95</v>
      </c>
      <c r="I410" s="7">
        <v>1</v>
      </c>
      <c r="J410" s="7">
        <v>1639</v>
      </c>
      <c r="M410" s="7">
        <v>2.4062198762149762</v>
      </c>
      <c r="N410" s="7">
        <f t="shared" si="12"/>
        <v>3.128085839079469</v>
      </c>
      <c r="O410" s="19">
        <f t="shared" si="13"/>
        <v>3.8170663076015483</v>
      </c>
    </row>
    <row r="411" spans="1:15" x14ac:dyDescent="0.3">
      <c r="A411" s="7" t="s">
        <v>123</v>
      </c>
      <c r="B411" s="7" t="s">
        <v>293</v>
      </c>
      <c r="C411" s="7" t="s">
        <v>246</v>
      </c>
      <c r="D411" s="7" t="s">
        <v>111</v>
      </c>
      <c r="F411" s="34">
        <v>1726</v>
      </c>
      <c r="G411" s="7" t="s">
        <v>6</v>
      </c>
      <c r="H411" s="7" t="s">
        <v>95</v>
      </c>
      <c r="I411" s="7">
        <v>1</v>
      </c>
      <c r="J411" s="7">
        <v>1639</v>
      </c>
      <c r="M411" s="7">
        <v>2.4062198762149762</v>
      </c>
      <c r="N411" s="7">
        <f t="shared" si="12"/>
        <v>3.128085839079469</v>
      </c>
      <c r="O411" s="19">
        <f t="shared" si="13"/>
        <v>3.8170663076015483</v>
      </c>
    </row>
    <row r="412" spans="1:15" x14ac:dyDescent="0.3">
      <c r="A412" s="7" t="s">
        <v>123</v>
      </c>
      <c r="B412" s="7" t="s">
        <v>294</v>
      </c>
      <c r="C412" s="7" t="s">
        <v>246</v>
      </c>
      <c r="D412" s="7" t="s">
        <v>111</v>
      </c>
      <c r="F412" s="34">
        <v>1727</v>
      </c>
      <c r="G412" s="7" t="s">
        <v>6</v>
      </c>
      <c r="H412" s="7" t="s">
        <v>95</v>
      </c>
      <c r="I412" s="7">
        <v>1</v>
      </c>
      <c r="J412" s="7">
        <v>1639</v>
      </c>
      <c r="M412" s="7">
        <v>2.4062198762149762</v>
      </c>
      <c r="N412" s="7">
        <f t="shared" si="12"/>
        <v>3.128085839079469</v>
      </c>
      <c r="O412" s="19">
        <f t="shared" si="13"/>
        <v>3.8170663076015483</v>
      </c>
    </row>
    <row r="413" spans="1:15" x14ac:dyDescent="0.3">
      <c r="A413" s="7" t="s">
        <v>123</v>
      </c>
      <c r="B413" s="7" t="s">
        <v>295</v>
      </c>
      <c r="C413" s="7" t="s">
        <v>246</v>
      </c>
      <c r="D413" s="7" t="s">
        <v>111</v>
      </c>
      <c r="F413" s="34">
        <v>1728</v>
      </c>
      <c r="G413" s="7" t="s">
        <v>6</v>
      </c>
      <c r="H413" s="7" t="s">
        <v>95</v>
      </c>
      <c r="I413" s="7">
        <v>1</v>
      </c>
      <c r="J413" s="7">
        <v>1639</v>
      </c>
      <c r="M413" s="7">
        <v>2.4062198762149762</v>
      </c>
      <c r="N413" s="7">
        <f t="shared" si="12"/>
        <v>3.128085839079469</v>
      </c>
      <c r="O413" s="19">
        <f t="shared" si="13"/>
        <v>3.8170663076015483</v>
      </c>
    </row>
    <row r="414" spans="1:15" x14ac:dyDescent="0.3">
      <c r="A414" s="7" t="s">
        <v>123</v>
      </c>
      <c r="B414" s="7" t="s">
        <v>296</v>
      </c>
      <c r="C414" s="7" t="s">
        <v>246</v>
      </c>
      <c r="D414" s="7" t="s">
        <v>111</v>
      </c>
      <c r="F414" s="34">
        <v>1729</v>
      </c>
      <c r="G414" s="7" t="s">
        <v>6</v>
      </c>
      <c r="H414" s="7" t="s">
        <v>95</v>
      </c>
      <c r="I414" s="7">
        <v>1</v>
      </c>
      <c r="J414" s="7">
        <v>1639</v>
      </c>
      <c r="M414" s="7">
        <v>2.3163211131690025</v>
      </c>
      <c r="N414" s="7">
        <f t="shared" si="12"/>
        <v>3.0112174471197033</v>
      </c>
      <c r="O414" s="19">
        <f t="shared" si="13"/>
        <v>3.6744569214395399</v>
      </c>
    </row>
    <row r="415" spans="1:15" x14ac:dyDescent="0.3">
      <c r="A415" s="7" t="s">
        <v>123</v>
      </c>
      <c r="B415" s="7" t="s">
        <v>297</v>
      </c>
      <c r="C415" s="7" t="s">
        <v>246</v>
      </c>
      <c r="D415" s="7" t="s">
        <v>111</v>
      </c>
      <c r="F415" s="34">
        <v>1730</v>
      </c>
      <c r="G415" s="7" t="s">
        <v>6</v>
      </c>
      <c r="H415" s="7" t="s">
        <v>95</v>
      </c>
      <c r="I415" s="7">
        <v>1</v>
      </c>
      <c r="J415" s="7">
        <v>1639</v>
      </c>
      <c r="M415" s="7">
        <v>2.4062198762149762</v>
      </c>
      <c r="N415" s="7">
        <f t="shared" si="12"/>
        <v>3.128085839079469</v>
      </c>
      <c r="O415" s="19">
        <f t="shared" si="13"/>
        <v>3.8170663076015483</v>
      </c>
    </row>
    <row r="416" spans="1:15" x14ac:dyDescent="0.3">
      <c r="A416" s="7" t="s">
        <v>123</v>
      </c>
      <c r="B416" s="7" t="s">
        <v>298</v>
      </c>
      <c r="C416" s="7" t="s">
        <v>246</v>
      </c>
      <c r="D416" s="7" t="s">
        <v>111</v>
      </c>
      <c r="F416" s="34">
        <v>1731</v>
      </c>
      <c r="G416" s="7" t="s">
        <v>6</v>
      </c>
      <c r="H416" s="7" t="s">
        <v>95</v>
      </c>
      <c r="I416" s="7">
        <v>1</v>
      </c>
      <c r="J416" s="7">
        <v>1639</v>
      </c>
      <c r="M416" s="7">
        <v>2.4062198762149762</v>
      </c>
      <c r="N416" s="7">
        <f t="shared" si="12"/>
        <v>3.128085839079469</v>
      </c>
      <c r="O416" s="19">
        <f t="shared" si="13"/>
        <v>3.8170663076015483</v>
      </c>
    </row>
    <row r="417" spans="1:15" x14ac:dyDescent="0.3">
      <c r="A417" s="7" t="s">
        <v>123</v>
      </c>
      <c r="B417" s="7" t="s">
        <v>299</v>
      </c>
      <c r="C417" s="7" t="s">
        <v>246</v>
      </c>
      <c r="D417" s="7" t="s">
        <v>111</v>
      </c>
      <c r="F417" s="34">
        <v>1732</v>
      </c>
      <c r="G417" s="7" t="s">
        <v>6</v>
      </c>
      <c r="H417" s="7" t="s">
        <v>95</v>
      </c>
      <c r="I417" s="7">
        <v>1</v>
      </c>
      <c r="J417" s="7">
        <v>1639</v>
      </c>
      <c r="M417" s="7">
        <v>2.4062198762149762</v>
      </c>
      <c r="N417" s="7">
        <f t="shared" si="12"/>
        <v>3.128085839079469</v>
      </c>
      <c r="O417" s="19">
        <f t="shared" si="13"/>
        <v>3.8170663076015483</v>
      </c>
    </row>
    <row r="418" spans="1:15" x14ac:dyDescent="0.3">
      <c r="A418" s="7" t="s">
        <v>123</v>
      </c>
      <c r="B418" s="7" t="s">
        <v>300</v>
      </c>
      <c r="C418" s="7" t="s">
        <v>246</v>
      </c>
      <c r="D418" s="7" t="s">
        <v>111</v>
      </c>
      <c r="F418" s="34">
        <v>1733</v>
      </c>
      <c r="G418" s="7" t="s">
        <v>6</v>
      </c>
      <c r="H418" s="7" t="s">
        <v>95</v>
      </c>
      <c r="I418" s="7">
        <v>1</v>
      </c>
      <c r="J418" s="7">
        <v>1639</v>
      </c>
      <c r="M418" s="7">
        <v>2.4062198762149762</v>
      </c>
      <c r="N418" s="7">
        <f t="shared" si="12"/>
        <v>3.128085839079469</v>
      </c>
      <c r="O418" s="19">
        <f t="shared" si="13"/>
        <v>3.8170663076015483</v>
      </c>
    </row>
    <row r="419" spans="1:15" x14ac:dyDescent="0.3">
      <c r="A419" s="7" t="s">
        <v>123</v>
      </c>
      <c r="B419" s="7" t="s">
        <v>301</v>
      </c>
      <c r="C419" s="7" t="s">
        <v>246</v>
      </c>
      <c r="D419" s="7" t="s">
        <v>111</v>
      </c>
      <c r="F419" s="34">
        <v>1734</v>
      </c>
      <c r="G419" s="7" t="s">
        <v>6</v>
      </c>
      <c r="H419" s="7" t="s">
        <v>95</v>
      </c>
      <c r="I419" s="7">
        <v>1</v>
      </c>
      <c r="J419" s="7">
        <v>1639</v>
      </c>
      <c r="M419" s="7">
        <v>2.4062198762149762</v>
      </c>
      <c r="N419" s="7">
        <f t="shared" si="12"/>
        <v>3.128085839079469</v>
      </c>
      <c r="O419" s="19">
        <f t="shared" si="13"/>
        <v>3.8170663076015483</v>
      </c>
    </row>
    <row r="420" spans="1:15" x14ac:dyDescent="0.3">
      <c r="A420" s="7" t="s">
        <v>123</v>
      </c>
      <c r="B420" s="7" t="s">
        <v>302</v>
      </c>
      <c r="C420" s="7" t="s">
        <v>246</v>
      </c>
      <c r="D420" s="7" t="s">
        <v>111</v>
      </c>
      <c r="F420" s="34">
        <v>1735</v>
      </c>
      <c r="G420" s="7" t="s">
        <v>6</v>
      </c>
      <c r="H420" s="7" t="s">
        <v>95</v>
      </c>
      <c r="I420" s="7">
        <v>1</v>
      </c>
      <c r="J420" s="7">
        <v>1639</v>
      </c>
      <c r="M420" s="7">
        <v>2.4062198762149762</v>
      </c>
      <c r="N420" s="7">
        <f t="shared" si="12"/>
        <v>3.128085839079469</v>
      </c>
      <c r="O420" s="19">
        <f t="shared" si="13"/>
        <v>3.8170663076015483</v>
      </c>
    </row>
    <row r="421" spans="1:15" x14ac:dyDescent="0.3">
      <c r="A421" s="7" t="s">
        <v>123</v>
      </c>
      <c r="B421" s="7" t="s">
        <v>303</v>
      </c>
      <c r="C421" s="7" t="s">
        <v>246</v>
      </c>
      <c r="D421" s="7" t="s">
        <v>111</v>
      </c>
      <c r="F421" s="34">
        <v>1736</v>
      </c>
      <c r="G421" s="7" t="s">
        <v>6</v>
      </c>
      <c r="H421" s="7" t="s">
        <v>95</v>
      </c>
      <c r="I421" s="7">
        <v>1</v>
      </c>
      <c r="J421" s="7">
        <v>1639</v>
      </c>
      <c r="M421" s="7">
        <v>2.4062198762149762</v>
      </c>
      <c r="N421" s="7">
        <f t="shared" si="12"/>
        <v>3.128085839079469</v>
      </c>
      <c r="O421" s="19">
        <f t="shared" si="13"/>
        <v>3.8170663076015483</v>
      </c>
    </row>
    <row r="422" spans="1:15" x14ac:dyDescent="0.3">
      <c r="A422" s="7" t="s">
        <v>123</v>
      </c>
      <c r="B422" s="7" t="s">
        <v>304</v>
      </c>
      <c r="C422" s="7" t="s">
        <v>246</v>
      </c>
      <c r="D422" s="7" t="s">
        <v>111</v>
      </c>
      <c r="F422" s="34">
        <v>1737</v>
      </c>
      <c r="G422" s="7" t="s">
        <v>6</v>
      </c>
      <c r="H422" s="7" t="s">
        <v>95</v>
      </c>
      <c r="I422" s="7">
        <v>1</v>
      </c>
      <c r="J422" s="7">
        <v>1639</v>
      </c>
      <c r="M422" s="7">
        <v>2.6008080884809193</v>
      </c>
      <c r="N422" s="7">
        <f t="shared" si="12"/>
        <v>3.381050515025195</v>
      </c>
      <c r="O422" s="19">
        <f t="shared" si="13"/>
        <v>4.1257480354181757</v>
      </c>
    </row>
    <row r="423" spans="1:15" x14ac:dyDescent="0.3">
      <c r="A423" s="7" t="s">
        <v>123</v>
      </c>
      <c r="B423" s="7" t="s">
        <v>305</v>
      </c>
      <c r="C423" s="7" t="s">
        <v>246</v>
      </c>
      <c r="D423" s="7" t="s">
        <v>111</v>
      </c>
      <c r="F423" s="34">
        <v>1738</v>
      </c>
      <c r="G423" s="7" t="s">
        <v>6</v>
      </c>
      <c r="H423" s="7" t="s">
        <v>95</v>
      </c>
      <c r="I423" s="7">
        <v>1</v>
      </c>
      <c r="J423" s="7">
        <v>1639</v>
      </c>
      <c r="M423" s="7">
        <v>2.4062198762149762</v>
      </c>
      <c r="N423" s="7">
        <f t="shared" si="12"/>
        <v>3.128085839079469</v>
      </c>
      <c r="O423" s="19">
        <f t="shared" si="13"/>
        <v>3.8170663076015483</v>
      </c>
    </row>
    <row r="424" spans="1:15" x14ac:dyDescent="0.3">
      <c r="A424" s="7" t="s">
        <v>123</v>
      </c>
      <c r="B424" s="7" t="s">
        <v>306</v>
      </c>
      <c r="C424" s="7" t="s">
        <v>246</v>
      </c>
      <c r="D424" s="7" t="s">
        <v>111</v>
      </c>
      <c r="F424" s="34">
        <v>1739</v>
      </c>
      <c r="G424" s="7" t="s">
        <v>6</v>
      </c>
      <c r="H424" s="7" t="s">
        <v>95</v>
      </c>
      <c r="I424" s="7">
        <v>1</v>
      </c>
      <c r="J424" s="7">
        <v>1639</v>
      </c>
      <c r="M424" s="7">
        <v>2.710000176443744</v>
      </c>
      <c r="N424" s="7">
        <f t="shared" si="12"/>
        <v>3.5230002293768674</v>
      </c>
      <c r="O424" s="19">
        <f t="shared" si="13"/>
        <v>4.2989630620828159</v>
      </c>
    </row>
    <row r="425" spans="1:15" x14ac:dyDescent="0.3">
      <c r="A425" s="7" t="s">
        <v>123</v>
      </c>
      <c r="B425" s="7" t="s">
        <v>307</v>
      </c>
      <c r="C425" s="7" t="s">
        <v>246</v>
      </c>
      <c r="D425" s="7" t="s">
        <v>111</v>
      </c>
      <c r="F425" s="34">
        <v>1740</v>
      </c>
      <c r="G425" s="7" t="s">
        <v>6</v>
      </c>
      <c r="H425" s="7" t="s">
        <v>95</v>
      </c>
      <c r="I425" s="7">
        <v>1</v>
      </c>
      <c r="J425" s="7">
        <v>1639</v>
      </c>
      <c r="M425" s="7">
        <v>2.710000176443744</v>
      </c>
      <c r="N425" s="7">
        <f t="shared" si="12"/>
        <v>3.5230002293768674</v>
      </c>
      <c r="O425" s="19">
        <f t="shared" si="13"/>
        <v>4.2989630620828159</v>
      </c>
    </row>
    <row r="426" spans="1:15" x14ac:dyDescent="0.3">
      <c r="A426" s="7" t="s">
        <v>123</v>
      </c>
      <c r="B426" s="7" t="s">
        <v>308</v>
      </c>
      <c r="C426" s="7" t="s">
        <v>246</v>
      </c>
      <c r="D426" s="7" t="s">
        <v>111</v>
      </c>
      <c r="F426" s="34">
        <v>1741</v>
      </c>
      <c r="G426" s="7" t="s">
        <v>6</v>
      </c>
      <c r="H426" s="7" t="s">
        <v>95</v>
      </c>
      <c r="I426" s="7">
        <v>1</v>
      </c>
      <c r="J426" s="7">
        <v>1639</v>
      </c>
      <c r="M426" s="7">
        <v>2.4778620208547721</v>
      </c>
      <c r="N426" s="7">
        <f t="shared" si="12"/>
        <v>3.221220627111204</v>
      </c>
      <c r="O426" s="19">
        <f t="shared" si="13"/>
        <v>3.9307146151448493</v>
      </c>
    </row>
    <row r="427" spans="1:15" x14ac:dyDescent="0.3">
      <c r="A427" s="7" t="s">
        <v>123</v>
      </c>
      <c r="B427" s="7" t="s">
        <v>309</v>
      </c>
      <c r="C427" s="7" t="s">
        <v>246</v>
      </c>
      <c r="D427" s="7" t="s">
        <v>111</v>
      </c>
      <c r="F427" s="34">
        <v>1742</v>
      </c>
      <c r="G427" s="7" t="s">
        <v>6</v>
      </c>
      <c r="H427" s="7" t="s">
        <v>95</v>
      </c>
      <c r="I427" s="7">
        <v>1</v>
      </c>
      <c r="J427" s="7">
        <v>1639</v>
      </c>
      <c r="M427" s="7">
        <v>2.710000176443744</v>
      </c>
      <c r="N427" s="7">
        <f t="shared" si="12"/>
        <v>3.5230002293768674</v>
      </c>
      <c r="O427" s="19">
        <f t="shared" si="13"/>
        <v>4.2989630620828159</v>
      </c>
    </row>
    <row r="428" spans="1:15" x14ac:dyDescent="0.3">
      <c r="A428" s="7" t="s">
        <v>123</v>
      </c>
      <c r="B428" s="7" t="s">
        <v>310</v>
      </c>
      <c r="C428" s="7" t="s">
        <v>246</v>
      </c>
      <c r="D428" s="7" t="s">
        <v>111</v>
      </c>
      <c r="F428" s="34">
        <v>1743</v>
      </c>
      <c r="G428" s="7" t="s">
        <v>6</v>
      </c>
      <c r="H428" s="7" t="s">
        <v>95</v>
      </c>
      <c r="I428" s="7">
        <v>1</v>
      </c>
      <c r="J428" s="7">
        <v>1639</v>
      </c>
      <c r="M428" s="7">
        <v>2.710000176443744</v>
      </c>
      <c r="N428" s="7">
        <f t="shared" si="12"/>
        <v>3.5230002293768674</v>
      </c>
      <c r="O428" s="19">
        <f t="shared" si="13"/>
        <v>4.2989630620828159</v>
      </c>
    </row>
    <row r="429" spans="1:15" x14ac:dyDescent="0.3">
      <c r="A429" s="7" t="s">
        <v>123</v>
      </c>
      <c r="B429" s="7" t="s">
        <v>311</v>
      </c>
      <c r="C429" s="7" t="s">
        <v>246</v>
      </c>
      <c r="D429" s="7" t="s">
        <v>111</v>
      </c>
      <c r="F429" s="34">
        <v>1744</v>
      </c>
      <c r="G429" s="7" t="s">
        <v>6</v>
      </c>
      <c r="H429" s="7" t="s">
        <v>95</v>
      </c>
      <c r="I429" s="7">
        <v>1</v>
      </c>
      <c r="J429" s="7">
        <v>1639</v>
      </c>
      <c r="M429" s="7">
        <v>2.5725635705376422</v>
      </c>
      <c r="N429" s="7">
        <f t="shared" si="12"/>
        <v>3.344332641698935</v>
      </c>
      <c r="O429" s="19">
        <f t="shared" si="13"/>
        <v>4.080942820865082</v>
      </c>
    </row>
    <row r="430" spans="1:15" x14ac:dyDescent="0.3">
      <c r="A430" s="7" t="s">
        <v>123</v>
      </c>
      <c r="B430" s="7" t="s">
        <v>312</v>
      </c>
      <c r="C430" s="7" t="s">
        <v>246</v>
      </c>
      <c r="D430" s="7" t="s">
        <v>111</v>
      </c>
      <c r="F430" s="34">
        <v>1745</v>
      </c>
      <c r="G430" s="7" t="s">
        <v>6</v>
      </c>
      <c r="H430" s="7" t="s">
        <v>95</v>
      </c>
      <c r="I430" s="7">
        <v>1</v>
      </c>
      <c r="J430" s="7">
        <v>1639</v>
      </c>
      <c r="M430" s="7">
        <v>2.710000176443744</v>
      </c>
      <c r="N430" s="7">
        <f t="shared" ref="N430:N493" si="14">M430*1.3</f>
        <v>3.5230002293768674</v>
      </c>
      <c r="O430" s="19">
        <f t="shared" si="13"/>
        <v>4.2989630620828159</v>
      </c>
    </row>
    <row r="431" spans="1:15" x14ac:dyDescent="0.3">
      <c r="A431" s="7" t="s">
        <v>123</v>
      </c>
      <c r="B431" s="7" t="s">
        <v>313</v>
      </c>
      <c r="C431" s="7" t="s">
        <v>246</v>
      </c>
      <c r="D431" s="7" t="s">
        <v>111</v>
      </c>
      <c r="F431" s="34">
        <v>1746</v>
      </c>
      <c r="G431" s="7" t="s">
        <v>6</v>
      </c>
      <c r="H431" s="7" t="s">
        <v>95</v>
      </c>
      <c r="I431" s="7">
        <v>1</v>
      </c>
      <c r="J431" s="7">
        <v>1639</v>
      </c>
      <c r="M431" s="7">
        <v>2.3909235167767324</v>
      </c>
      <c r="N431" s="7">
        <f t="shared" si="14"/>
        <v>3.1082005718097521</v>
      </c>
      <c r="O431" s="19">
        <f t="shared" si="13"/>
        <v>3.7928011858569275</v>
      </c>
    </row>
    <row r="432" spans="1:15" x14ac:dyDescent="0.3">
      <c r="A432" s="7" t="s">
        <v>123</v>
      </c>
      <c r="B432" s="7" t="s">
        <v>314</v>
      </c>
      <c r="C432" s="7" t="s">
        <v>246</v>
      </c>
      <c r="D432" s="7" t="s">
        <v>111</v>
      </c>
      <c r="F432" s="34">
        <v>1747</v>
      </c>
      <c r="G432" s="7" t="s">
        <v>6</v>
      </c>
      <c r="H432" s="7" t="s">
        <v>95</v>
      </c>
      <c r="I432" s="7">
        <v>1</v>
      </c>
      <c r="J432" s="7">
        <v>1639</v>
      </c>
      <c r="M432" s="7">
        <v>2.6925354603281701</v>
      </c>
      <c r="N432" s="7">
        <f t="shared" si="14"/>
        <v>3.5002960984266211</v>
      </c>
      <c r="O432" s="19">
        <f t="shared" si="13"/>
        <v>4.2712582043033818</v>
      </c>
    </row>
    <row r="433" spans="1:15" x14ac:dyDescent="0.3">
      <c r="A433" s="7" t="s">
        <v>123</v>
      </c>
      <c r="B433" s="7" t="s">
        <v>315</v>
      </c>
      <c r="C433" s="7" t="s">
        <v>246</v>
      </c>
      <c r="D433" s="7" t="s">
        <v>111</v>
      </c>
      <c r="F433" s="34">
        <v>1748</v>
      </c>
      <c r="G433" s="7" t="s">
        <v>6</v>
      </c>
      <c r="H433" s="7" t="s">
        <v>95</v>
      </c>
      <c r="I433" s="7">
        <v>1</v>
      </c>
      <c r="J433" s="7">
        <v>1639</v>
      </c>
      <c r="M433" s="7">
        <v>2.710000176443744</v>
      </c>
      <c r="N433" s="7">
        <f t="shared" si="14"/>
        <v>3.5230002293768674</v>
      </c>
      <c r="O433" s="19">
        <f t="shared" si="13"/>
        <v>4.2989630620828159</v>
      </c>
    </row>
    <row r="434" spans="1:15" x14ac:dyDescent="0.3">
      <c r="A434" s="7" t="s">
        <v>123</v>
      </c>
      <c r="B434" s="7" t="s">
        <v>316</v>
      </c>
      <c r="C434" s="7" t="s">
        <v>246</v>
      </c>
      <c r="D434" s="7" t="s">
        <v>111</v>
      </c>
      <c r="F434" s="34">
        <v>1749</v>
      </c>
      <c r="G434" s="7" t="s">
        <v>6</v>
      </c>
      <c r="H434" s="7" t="s">
        <v>95</v>
      </c>
      <c r="I434" s="7">
        <v>1</v>
      </c>
      <c r="J434" s="7">
        <v>1639</v>
      </c>
      <c r="M434" s="7">
        <v>2.710000176443744</v>
      </c>
      <c r="N434" s="7">
        <f t="shared" si="14"/>
        <v>3.5230002293768674</v>
      </c>
      <c r="O434" s="19">
        <f t="shared" si="13"/>
        <v>4.2989630620828159</v>
      </c>
    </row>
    <row r="435" spans="1:15" x14ac:dyDescent="0.3">
      <c r="A435" s="7" t="s">
        <v>123</v>
      </c>
      <c r="B435" s="7" t="s">
        <v>317</v>
      </c>
      <c r="C435" s="7" t="s">
        <v>246</v>
      </c>
      <c r="D435" s="7" t="s">
        <v>111</v>
      </c>
      <c r="F435" s="34">
        <v>1750</v>
      </c>
      <c r="G435" s="7" t="s">
        <v>6</v>
      </c>
      <c r="H435" s="7" t="s">
        <v>95</v>
      </c>
      <c r="I435" s="7">
        <v>1</v>
      </c>
      <c r="J435" s="7">
        <v>1639</v>
      </c>
      <c r="M435" s="7">
        <v>2.710000176443744</v>
      </c>
      <c r="N435" s="7">
        <f t="shared" si="14"/>
        <v>3.5230002293768674</v>
      </c>
      <c r="O435" s="19">
        <f t="shared" si="13"/>
        <v>4.2989630620828159</v>
      </c>
    </row>
    <row r="436" spans="1:15" x14ac:dyDescent="0.3">
      <c r="A436" s="7" t="s">
        <v>123</v>
      </c>
      <c r="B436" s="7" t="s">
        <v>318</v>
      </c>
      <c r="C436" s="7" t="s">
        <v>246</v>
      </c>
      <c r="D436" s="7" t="s">
        <v>111</v>
      </c>
      <c r="F436" s="34">
        <v>1751</v>
      </c>
      <c r="G436" s="7" t="s">
        <v>6</v>
      </c>
      <c r="H436" s="7" t="s">
        <v>95</v>
      </c>
      <c r="I436" s="7">
        <v>1</v>
      </c>
      <c r="J436" s="7">
        <v>1639</v>
      </c>
      <c r="M436" s="7">
        <v>2.710000176443744</v>
      </c>
      <c r="N436" s="7">
        <f t="shared" si="14"/>
        <v>3.5230002293768674</v>
      </c>
      <c r="O436" s="19">
        <f t="shared" si="13"/>
        <v>4.2989630620828159</v>
      </c>
    </row>
    <row r="437" spans="1:15" x14ac:dyDescent="0.3">
      <c r="A437" s="7" t="s">
        <v>123</v>
      </c>
      <c r="B437" s="7" t="s">
        <v>319</v>
      </c>
      <c r="C437" s="7" t="s">
        <v>246</v>
      </c>
      <c r="D437" s="7" t="s">
        <v>111</v>
      </c>
      <c r="F437" s="34">
        <v>1752</v>
      </c>
      <c r="G437" s="7" t="s">
        <v>6</v>
      </c>
      <c r="H437" s="7" t="s">
        <v>95</v>
      </c>
      <c r="I437" s="7">
        <v>1</v>
      </c>
      <c r="J437" s="7">
        <v>1639</v>
      </c>
      <c r="M437" s="7">
        <v>2.6925354603281701</v>
      </c>
      <c r="N437" s="7">
        <f t="shared" si="14"/>
        <v>3.5002960984266211</v>
      </c>
      <c r="O437" s="19">
        <f t="shared" si="13"/>
        <v>4.2712582043033818</v>
      </c>
    </row>
    <row r="438" spans="1:15" x14ac:dyDescent="0.3">
      <c r="A438" s="7" t="s">
        <v>123</v>
      </c>
      <c r="B438" s="7" t="s">
        <v>320</v>
      </c>
      <c r="C438" s="7" t="s">
        <v>246</v>
      </c>
      <c r="D438" s="7" t="s">
        <v>111</v>
      </c>
      <c r="F438" s="34">
        <v>1753</v>
      </c>
      <c r="G438" s="7" t="s">
        <v>6</v>
      </c>
      <c r="H438" s="7" t="s">
        <v>95</v>
      </c>
      <c r="I438" s="7">
        <v>1</v>
      </c>
      <c r="J438" s="7">
        <v>1639</v>
      </c>
      <c r="M438" s="7">
        <v>2.5157412707870375</v>
      </c>
      <c r="N438" s="7">
        <f t="shared" si="14"/>
        <v>3.2704636520231487</v>
      </c>
      <c r="O438" s="19">
        <f t="shared" si="13"/>
        <v>3.9908037242503345</v>
      </c>
    </row>
    <row r="439" spans="1:15" x14ac:dyDescent="0.3">
      <c r="A439" s="7" t="s">
        <v>123</v>
      </c>
      <c r="B439" s="7" t="s">
        <v>321</v>
      </c>
      <c r="C439" s="7" t="s">
        <v>246</v>
      </c>
      <c r="D439" s="7" t="s">
        <v>111</v>
      </c>
      <c r="F439" s="34">
        <v>1754</v>
      </c>
      <c r="G439" s="7" t="s">
        <v>6</v>
      </c>
      <c r="H439" s="7" t="s">
        <v>95</v>
      </c>
      <c r="I439" s="7">
        <v>1</v>
      </c>
      <c r="J439" s="7">
        <v>1639</v>
      </c>
      <c r="M439" s="7">
        <v>2.1734009527174578</v>
      </c>
      <c r="N439" s="7">
        <f t="shared" si="14"/>
        <v>2.8254212385326953</v>
      </c>
      <c r="O439" s="19">
        <f t="shared" si="13"/>
        <v>3.4477379359764431</v>
      </c>
    </row>
    <row r="440" spans="1:15" x14ac:dyDescent="0.3">
      <c r="A440" s="7" t="s">
        <v>123</v>
      </c>
      <c r="B440" s="7" t="s">
        <v>322</v>
      </c>
      <c r="C440" s="7" t="s">
        <v>246</v>
      </c>
      <c r="D440" s="7" t="s">
        <v>111</v>
      </c>
      <c r="F440" s="34">
        <v>1755</v>
      </c>
      <c r="G440" s="7" t="s">
        <v>6</v>
      </c>
      <c r="H440" s="7" t="s">
        <v>95</v>
      </c>
      <c r="I440" s="7">
        <v>1</v>
      </c>
      <c r="J440" s="7">
        <v>1639</v>
      </c>
      <c r="M440" s="7">
        <v>2.0850632697621032</v>
      </c>
      <c r="N440" s="7">
        <f t="shared" si="14"/>
        <v>2.7105822506907344</v>
      </c>
      <c r="O440" s="19">
        <f t="shared" si="13"/>
        <v>3.3076049428807011</v>
      </c>
    </row>
    <row r="441" spans="1:15" x14ac:dyDescent="0.3">
      <c r="A441" s="7" t="s">
        <v>123</v>
      </c>
      <c r="B441" s="7" t="s">
        <v>323</v>
      </c>
      <c r="C441" s="7" t="s">
        <v>246</v>
      </c>
      <c r="D441" s="7" t="s">
        <v>111</v>
      </c>
      <c r="F441" s="34">
        <v>1756</v>
      </c>
      <c r="G441" s="7" t="s">
        <v>6</v>
      </c>
      <c r="H441" s="7" t="s">
        <v>95</v>
      </c>
      <c r="I441" s="7">
        <v>1</v>
      </c>
      <c r="J441" s="7">
        <v>1639</v>
      </c>
      <c r="M441" s="7">
        <v>1.7622001260845468</v>
      </c>
      <c r="N441" s="7">
        <f t="shared" si="14"/>
        <v>2.2908601639099109</v>
      </c>
      <c r="O441" s="19">
        <f t="shared" si="13"/>
        <v>2.7954364416228321</v>
      </c>
    </row>
    <row r="442" spans="1:15" x14ac:dyDescent="0.3">
      <c r="A442" s="7" t="s">
        <v>123</v>
      </c>
      <c r="B442" s="7" t="s">
        <v>324</v>
      </c>
      <c r="C442" s="7" t="s">
        <v>246</v>
      </c>
      <c r="D442" s="7" t="s">
        <v>111</v>
      </c>
      <c r="F442" s="34">
        <v>1757</v>
      </c>
      <c r="G442" s="7" t="s">
        <v>6</v>
      </c>
      <c r="H442" s="7" t="s">
        <v>95</v>
      </c>
      <c r="I442" s="7">
        <v>1</v>
      </c>
      <c r="J442" s="7">
        <v>1639</v>
      </c>
      <c r="M442" s="7">
        <v>2.3335595367270492</v>
      </c>
      <c r="N442" s="7">
        <f t="shared" si="14"/>
        <v>3.033627397745164</v>
      </c>
      <c r="O442" s="19">
        <f t="shared" si="13"/>
        <v>3.7018028038379063</v>
      </c>
    </row>
    <row r="443" spans="1:15" x14ac:dyDescent="0.3">
      <c r="A443" s="7" t="s">
        <v>123</v>
      </c>
      <c r="B443" s="7" t="s">
        <v>325</v>
      </c>
      <c r="C443" s="7" t="s">
        <v>246</v>
      </c>
      <c r="D443" s="7" t="s">
        <v>111</v>
      </c>
      <c r="F443" s="34">
        <v>1758</v>
      </c>
      <c r="G443" s="7" t="s">
        <v>6</v>
      </c>
      <c r="H443" s="7" t="s">
        <v>95</v>
      </c>
      <c r="I443" s="7">
        <v>1</v>
      </c>
      <c r="J443" s="7">
        <v>1639</v>
      </c>
      <c r="M443" s="7">
        <v>2.0850632697621032</v>
      </c>
      <c r="N443" s="7">
        <f t="shared" si="14"/>
        <v>2.7105822506907344</v>
      </c>
      <c r="O443" s="19">
        <f t="shared" si="13"/>
        <v>3.3076049428807011</v>
      </c>
    </row>
    <row r="444" spans="1:15" x14ac:dyDescent="0.3">
      <c r="A444" s="7" t="s">
        <v>123</v>
      </c>
      <c r="B444" s="7" t="s">
        <v>326</v>
      </c>
      <c r="C444" s="7" t="s">
        <v>246</v>
      </c>
      <c r="D444" s="7" t="s">
        <v>111</v>
      </c>
      <c r="F444" s="34">
        <v>1759</v>
      </c>
      <c r="G444" s="7" t="s">
        <v>6</v>
      </c>
      <c r="H444" s="7" t="s">
        <v>95</v>
      </c>
      <c r="I444" s="7">
        <v>1</v>
      </c>
      <c r="J444" s="7">
        <v>1639</v>
      </c>
      <c r="M444" s="7">
        <v>2.1509284798247292</v>
      </c>
      <c r="N444" s="7">
        <f t="shared" si="14"/>
        <v>2.7962070237721481</v>
      </c>
      <c r="O444" s="19">
        <f t="shared" si="13"/>
        <v>3.4120891077146407</v>
      </c>
    </row>
    <row r="445" spans="1:15" x14ac:dyDescent="0.3">
      <c r="A445" s="7" t="s">
        <v>123</v>
      </c>
      <c r="B445" s="7" t="s">
        <v>327</v>
      </c>
      <c r="C445" s="7" t="s">
        <v>246</v>
      </c>
      <c r="D445" s="7" t="s">
        <v>111</v>
      </c>
      <c r="F445" s="34">
        <v>1760</v>
      </c>
      <c r="G445" s="7" t="s">
        <v>6</v>
      </c>
      <c r="H445" s="7" t="s">
        <v>95</v>
      </c>
      <c r="I445" s="7">
        <v>1</v>
      </c>
      <c r="J445" s="7">
        <v>1639</v>
      </c>
      <c r="M445" s="7">
        <v>2.0813353855600738</v>
      </c>
      <c r="N445" s="7">
        <f t="shared" si="14"/>
        <v>2.7057360012280962</v>
      </c>
      <c r="O445" s="19">
        <f t="shared" si="13"/>
        <v>3.3016912766663773</v>
      </c>
    </row>
    <row r="446" spans="1:15" x14ac:dyDescent="0.3">
      <c r="A446" s="7" t="s">
        <v>123</v>
      </c>
      <c r="B446" s="7" t="s">
        <v>328</v>
      </c>
      <c r="C446" s="7" t="s">
        <v>246</v>
      </c>
      <c r="D446" s="7" t="s">
        <v>111</v>
      </c>
      <c r="F446" s="34">
        <v>1761</v>
      </c>
      <c r="G446" s="7" t="s">
        <v>6</v>
      </c>
      <c r="H446" s="7" t="s">
        <v>95</v>
      </c>
      <c r="I446" s="7">
        <v>1</v>
      </c>
      <c r="J446" s="7">
        <v>1639</v>
      </c>
      <c r="M446" s="7">
        <v>2.1509284798247292</v>
      </c>
      <c r="N446" s="7">
        <f t="shared" si="14"/>
        <v>2.7962070237721481</v>
      </c>
      <c r="O446" s="19">
        <f t="shared" si="13"/>
        <v>3.4120891077146407</v>
      </c>
    </row>
    <row r="447" spans="1:15" x14ac:dyDescent="0.3">
      <c r="A447" s="7" t="s">
        <v>123</v>
      </c>
      <c r="B447" s="7" t="s">
        <v>329</v>
      </c>
      <c r="C447" s="7" t="s">
        <v>246</v>
      </c>
      <c r="D447" s="7" t="s">
        <v>111</v>
      </c>
      <c r="F447" s="34">
        <v>1762</v>
      </c>
      <c r="G447" s="7" t="s">
        <v>6</v>
      </c>
      <c r="H447" s="7" t="s">
        <v>95</v>
      </c>
      <c r="I447" s="7">
        <v>1</v>
      </c>
      <c r="J447" s="7">
        <v>1639</v>
      </c>
      <c r="M447" s="7">
        <v>1.5831075195883564</v>
      </c>
      <c r="N447" s="7">
        <f t="shared" si="14"/>
        <v>2.0580397754648634</v>
      </c>
      <c r="O447" s="19">
        <f t="shared" si="13"/>
        <v>2.5113359066075209</v>
      </c>
    </row>
    <row r="448" spans="1:15" x14ac:dyDescent="0.3">
      <c r="A448" s="7" t="s">
        <v>123</v>
      </c>
      <c r="B448" s="7" t="s">
        <v>330</v>
      </c>
      <c r="C448" s="7" t="s">
        <v>246</v>
      </c>
      <c r="D448" s="7" t="s">
        <v>111</v>
      </c>
      <c r="F448" s="34">
        <v>1763</v>
      </c>
      <c r="G448" s="7" t="s">
        <v>6</v>
      </c>
      <c r="H448" s="7" t="s">
        <v>95</v>
      </c>
      <c r="I448" s="7">
        <v>1</v>
      </c>
      <c r="J448" s="7">
        <v>1639</v>
      </c>
      <c r="M448" s="7">
        <v>1.9542482643955774</v>
      </c>
      <c r="N448" s="7">
        <f t="shared" si="14"/>
        <v>2.5405227437142508</v>
      </c>
      <c r="O448" s="19">
        <f t="shared" si="13"/>
        <v>3.1000887659722403</v>
      </c>
    </row>
    <row r="449" spans="1:15" x14ac:dyDescent="0.3">
      <c r="A449" s="7" t="s">
        <v>123</v>
      </c>
      <c r="B449" s="7" t="s">
        <v>331</v>
      </c>
      <c r="C449" s="7" t="s">
        <v>246</v>
      </c>
      <c r="D449" s="7" t="s">
        <v>111</v>
      </c>
      <c r="F449" s="34">
        <v>1764</v>
      </c>
      <c r="G449" s="7" t="s">
        <v>6</v>
      </c>
      <c r="H449" s="7" t="s">
        <v>95</v>
      </c>
      <c r="I449" s="7">
        <v>1</v>
      </c>
      <c r="J449" s="7">
        <v>1639</v>
      </c>
      <c r="M449" s="7">
        <v>1.9542482643955774</v>
      </c>
      <c r="N449" s="7">
        <f t="shared" si="14"/>
        <v>2.5405227437142508</v>
      </c>
      <c r="O449" s="19">
        <f t="shared" si="13"/>
        <v>3.1000887659722403</v>
      </c>
    </row>
    <row r="450" spans="1:15" x14ac:dyDescent="0.3">
      <c r="A450" s="7" t="s">
        <v>123</v>
      </c>
      <c r="B450" s="7" t="s">
        <v>332</v>
      </c>
      <c r="C450" s="7" t="s">
        <v>246</v>
      </c>
      <c r="D450" s="7" t="s">
        <v>111</v>
      </c>
      <c r="F450" s="34">
        <v>1765</v>
      </c>
      <c r="G450" s="7" t="s">
        <v>6</v>
      </c>
      <c r="H450" s="7" t="s">
        <v>95</v>
      </c>
      <c r="I450" s="7">
        <v>1</v>
      </c>
      <c r="J450" s="7">
        <v>1639</v>
      </c>
      <c r="M450" s="7">
        <v>1.9390318458923754</v>
      </c>
      <c r="N450" s="7">
        <f t="shared" si="14"/>
        <v>2.5207413996600883</v>
      </c>
      <c r="O450" s="19">
        <f t="shared" si="13"/>
        <v>3.0759504571813157</v>
      </c>
    </row>
    <row r="451" spans="1:15" x14ac:dyDescent="0.3">
      <c r="A451" s="7" t="s">
        <v>123</v>
      </c>
      <c r="B451" s="7" t="s">
        <v>333</v>
      </c>
      <c r="C451" s="7" t="s">
        <v>246</v>
      </c>
      <c r="D451" s="7" t="s">
        <v>111</v>
      </c>
      <c r="F451" s="34">
        <v>1766</v>
      </c>
      <c r="G451" s="7" t="s">
        <v>6</v>
      </c>
      <c r="H451" s="7" t="s">
        <v>95</v>
      </c>
      <c r="I451" s="7">
        <v>1</v>
      </c>
      <c r="J451" s="7">
        <v>1639</v>
      </c>
      <c r="M451" s="7">
        <v>1.9816733221556069</v>
      </c>
      <c r="N451" s="7">
        <f t="shared" si="14"/>
        <v>2.5761753188022891</v>
      </c>
      <c r="O451" s="19">
        <f t="shared" ref="O451:O514" si="15">(N451/J451)*2000</f>
        <v>3.1435940436879672</v>
      </c>
    </row>
    <row r="452" spans="1:15" x14ac:dyDescent="0.3">
      <c r="A452" s="7" t="s">
        <v>123</v>
      </c>
      <c r="B452" s="7" t="s">
        <v>334</v>
      </c>
      <c r="C452" s="7" t="s">
        <v>246</v>
      </c>
      <c r="D452" s="7" t="s">
        <v>111</v>
      </c>
      <c r="F452" s="34">
        <v>1767</v>
      </c>
      <c r="G452" s="7" t="s">
        <v>6</v>
      </c>
      <c r="H452" s="7" t="s">
        <v>95</v>
      </c>
      <c r="I452" s="7">
        <v>1</v>
      </c>
      <c r="J452" s="7">
        <v>1639</v>
      </c>
      <c r="M452" s="7">
        <v>1.7906439432635939</v>
      </c>
      <c r="N452" s="7">
        <f t="shared" si="14"/>
        <v>2.327837126242672</v>
      </c>
      <c r="O452" s="19">
        <f t="shared" si="15"/>
        <v>2.8405578111564025</v>
      </c>
    </row>
    <row r="453" spans="1:15" x14ac:dyDescent="0.3">
      <c r="A453" s="7" t="s">
        <v>123</v>
      </c>
      <c r="B453" s="7" t="s">
        <v>335</v>
      </c>
      <c r="C453" s="7" t="s">
        <v>246</v>
      </c>
      <c r="D453" s="7" t="s">
        <v>111</v>
      </c>
      <c r="F453" s="34">
        <v>1768</v>
      </c>
      <c r="G453" s="7" t="s">
        <v>6</v>
      </c>
      <c r="H453" s="7" t="s">
        <v>95</v>
      </c>
      <c r="I453" s="7">
        <v>1</v>
      </c>
      <c r="J453" s="7">
        <v>1639</v>
      </c>
      <c r="M453" s="7">
        <v>1.9542482643955774</v>
      </c>
      <c r="N453" s="7">
        <f t="shared" si="14"/>
        <v>2.5405227437142508</v>
      </c>
      <c r="O453" s="19">
        <f t="shared" si="15"/>
        <v>3.1000887659722403</v>
      </c>
    </row>
    <row r="454" spans="1:15" x14ac:dyDescent="0.3">
      <c r="A454" s="7" t="s">
        <v>123</v>
      </c>
      <c r="B454" s="7" t="s">
        <v>336</v>
      </c>
      <c r="C454" s="7" t="s">
        <v>246</v>
      </c>
      <c r="D454" s="7" t="s">
        <v>111</v>
      </c>
      <c r="F454" s="34">
        <v>1769</v>
      </c>
      <c r="G454" s="7" t="s">
        <v>6</v>
      </c>
      <c r="H454" s="7" t="s">
        <v>95</v>
      </c>
      <c r="I454" s="7">
        <v>1</v>
      </c>
      <c r="J454" s="7">
        <v>1639</v>
      </c>
      <c r="M454" s="7">
        <v>1.3620341761041654</v>
      </c>
      <c r="N454" s="7">
        <f t="shared" si="14"/>
        <v>1.7706444289354151</v>
      </c>
      <c r="O454" s="19">
        <f t="shared" si="15"/>
        <v>2.1606399376881211</v>
      </c>
    </row>
    <row r="455" spans="1:15" x14ac:dyDescent="0.3">
      <c r="A455" s="7" t="s">
        <v>123</v>
      </c>
      <c r="B455" s="7" t="s">
        <v>337</v>
      </c>
      <c r="C455" s="7" t="s">
        <v>246</v>
      </c>
      <c r="D455" s="7" t="s">
        <v>111</v>
      </c>
      <c r="F455" s="34">
        <v>1770</v>
      </c>
      <c r="G455" s="7" t="s">
        <v>6</v>
      </c>
      <c r="H455" s="7" t="s">
        <v>95</v>
      </c>
      <c r="I455" s="7">
        <v>1</v>
      </c>
      <c r="J455" s="7">
        <v>1639</v>
      </c>
      <c r="M455" s="7">
        <v>1.3620341761041654</v>
      </c>
      <c r="N455" s="7">
        <f t="shared" si="14"/>
        <v>1.7706444289354151</v>
      </c>
      <c r="O455" s="19">
        <f t="shared" si="15"/>
        <v>2.1606399376881211</v>
      </c>
    </row>
    <row r="456" spans="1:15" x14ac:dyDescent="0.3">
      <c r="A456" s="7" t="s">
        <v>123</v>
      </c>
      <c r="B456" s="7" t="s">
        <v>338</v>
      </c>
      <c r="C456" s="7" t="s">
        <v>246</v>
      </c>
      <c r="D456" s="7" t="s">
        <v>111</v>
      </c>
      <c r="F456" s="34">
        <v>1771</v>
      </c>
      <c r="G456" s="7" t="s">
        <v>6</v>
      </c>
      <c r="H456" s="7" t="s">
        <v>95</v>
      </c>
      <c r="I456" s="7">
        <v>1</v>
      </c>
      <c r="J456" s="7">
        <v>1639</v>
      </c>
      <c r="M456" s="7">
        <v>1.4245211184319664</v>
      </c>
      <c r="N456" s="7">
        <f t="shared" si="14"/>
        <v>1.8518774539615563</v>
      </c>
      <c r="O456" s="19">
        <f t="shared" si="15"/>
        <v>2.2597650444924424</v>
      </c>
    </row>
    <row r="457" spans="1:15" x14ac:dyDescent="0.3">
      <c r="A457" s="7" t="s">
        <v>123</v>
      </c>
      <c r="B457" s="7" t="s">
        <v>339</v>
      </c>
      <c r="C457" s="7" t="s">
        <v>246</v>
      </c>
      <c r="D457" s="7" t="s">
        <v>111</v>
      </c>
      <c r="F457" s="34">
        <v>1772</v>
      </c>
      <c r="G457" s="7" t="s">
        <v>6</v>
      </c>
      <c r="H457" s="7" t="s">
        <v>95</v>
      </c>
      <c r="I457" s="7">
        <v>1</v>
      </c>
      <c r="J457" s="7">
        <v>1639</v>
      </c>
      <c r="M457" s="7">
        <v>1.7529994636888442</v>
      </c>
      <c r="N457" s="7">
        <f t="shared" si="14"/>
        <v>2.2788993027954976</v>
      </c>
      <c r="O457" s="19">
        <f t="shared" si="15"/>
        <v>2.7808411260469765</v>
      </c>
    </row>
    <row r="458" spans="1:15" x14ac:dyDescent="0.3">
      <c r="A458" s="7" t="s">
        <v>123</v>
      </c>
      <c r="B458" s="7" t="s">
        <v>340</v>
      </c>
      <c r="C458" s="7" t="s">
        <v>246</v>
      </c>
      <c r="D458" s="7" t="s">
        <v>111</v>
      </c>
      <c r="F458" s="34">
        <v>1773</v>
      </c>
      <c r="G458" s="7" t="s">
        <v>6</v>
      </c>
      <c r="H458" s="7" t="s">
        <v>95</v>
      </c>
      <c r="I458" s="7">
        <v>1</v>
      </c>
      <c r="J458" s="7">
        <v>1639</v>
      </c>
      <c r="M458" s="7">
        <v>1.617920366206216</v>
      </c>
      <c r="N458" s="7">
        <f t="shared" si="14"/>
        <v>2.1032964760680808</v>
      </c>
      <c r="O458" s="19">
        <f t="shared" si="15"/>
        <v>2.566560678545553</v>
      </c>
    </row>
    <row r="459" spans="1:15" x14ac:dyDescent="0.3">
      <c r="A459" s="7" t="s">
        <v>123</v>
      </c>
      <c r="B459" s="7" t="s">
        <v>341</v>
      </c>
      <c r="C459" s="7" t="s">
        <v>246</v>
      </c>
      <c r="D459" s="7" t="s">
        <v>111</v>
      </c>
      <c r="F459" s="34">
        <v>1774</v>
      </c>
      <c r="G459" s="7" t="s">
        <v>6</v>
      </c>
      <c r="H459" s="7" t="s">
        <v>95</v>
      </c>
      <c r="I459" s="7">
        <v>1</v>
      </c>
      <c r="J459" s="7">
        <v>1639</v>
      </c>
      <c r="M459" s="7">
        <v>1.3501747114962932</v>
      </c>
      <c r="N459" s="7">
        <f t="shared" si="14"/>
        <v>1.7552271249451812</v>
      </c>
      <c r="O459" s="19">
        <f t="shared" si="15"/>
        <v>2.1418268760770971</v>
      </c>
    </row>
    <row r="460" spans="1:15" x14ac:dyDescent="0.3">
      <c r="A460" s="7" t="s">
        <v>123</v>
      </c>
      <c r="B460" s="7" t="s">
        <v>342</v>
      </c>
      <c r="C460" s="7" t="s">
        <v>246</v>
      </c>
      <c r="D460" s="7" t="s">
        <v>111</v>
      </c>
      <c r="F460" s="34">
        <v>1775</v>
      </c>
      <c r="G460" s="7" t="s">
        <v>6</v>
      </c>
      <c r="H460" s="7" t="s">
        <v>95</v>
      </c>
      <c r="I460" s="7">
        <v>1</v>
      </c>
      <c r="J460" s="7">
        <v>1639</v>
      </c>
      <c r="M460" s="7">
        <v>1.4275257486949093</v>
      </c>
      <c r="N460" s="7">
        <f t="shared" si="14"/>
        <v>1.8557834733033822</v>
      </c>
      <c r="O460" s="19">
        <f t="shared" si="15"/>
        <v>2.2645313890218208</v>
      </c>
    </row>
    <row r="461" spans="1:15" x14ac:dyDescent="0.3">
      <c r="A461" s="7" t="s">
        <v>123</v>
      </c>
      <c r="B461" s="7" t="s">
        <v>343</v>
      </c>
      <c r="C461" s="7" t="s">
        <v>246</v>
      </c>
      <c r="D461" s="7" t="s">
        <v>111</v>
      </c>
      <c r="F461" s="34">
        <v>1776</v>
      </c>
      <c r="G461" s="7" t="s">
        <v>6</v>
      </c>
      <c r="H461" s="7" t="s">
        <v>95</v>
      </c>
      <c r="I461" s="7">
        <v>1</v>
      </c>
      <c r="J461" s="7">
        <v>1639</v>
      </c>
      <c r="M461" s="7">
        <v>1.8740952319480257</v>
      </c>
      <c r="N461" s="7">
        <f t="shared" si="14"/>
        <v>2.4363238015324336</v>
      </c>
      <c r="O461" s="19">
        <f t="shared" si="15"/>
        <v>2.9729393551341472</v>
      </c>
    </row>
    <row r="462" spans="1:15" x14ac:dyDescent="0.3">
      <c r="A462" s="7" t="s">
        <v>123</v>
      </c>
      <c r="B462" s="7" t="s">
        <v>344</v>
      </c>
      <c r="C462" s="7" t="s">
        <v>246</v>
      </c>
      <c r="D462" s="7" t="s">
        <v>111</v>
      </c>
      <c r="F462" s="34">
        <v>1777</v>
      </c>
      <c r="G462" s="7" t="s">
        <v>6</v>
      </c>
      <c r="H462" s="7" t="s">
        <v>95</v>
      </c>
      <c r="I462" s="7">
        <v>1</v>
      </c>
      <c r="J462" s="7">
        <v>1639</v>
      </c>
      <c r="M462" s="7">
        <v>1.5831075195883564</v>
      </c>
      <c r="N462" s="7">
        <f t="shared" si="14"/>
        <v>2.0580397754648634</v>
      </c>
      <c r="O462" s="19">
        <f t="shared" si="15"/>
        <v>2.5113359066075209</v>
      </c>
    </row>
    <row r="463" spans="1:15" x14ac:dyDescent="0.3">
      <c r="A463" s="7" t="s">
        <v>123</v>
      </c>
      <c r="B463" s="7" t="s">
        <v>345</v>
      </c>
      <c r="C463" s="7" t="s">
        <v>246</v>
      </c>
      <c r="D463" s="7" t="s">
        <v>111</v>
      </c>
      <c r="F463" s="34">
        <v>1778</v>
      </c>
      <c r="G463" s="7" t="s">
        <v>6</v>
      </c>
      <c r="H463" s="7" t="s">
        <v>95</v>
      </c>
      <c r="I463" s="7">
        <v>1</v>
      </c>
      <c r="J463" s="7">
        <v>1639</v>
      </c>
      <c r="M463" s="7">
        <v>1.8708616497321335</v>
      </c>
      <c r="N463" s="7">
        <f t="shared" si="14"/>
        <v>2.4321201446517735</v>
      </c>
      <c r="O463" s="19">
        <f t="shared" si="15"/>
        <v>2.9678098165366364</v>
      </c>
    </row>
    <row r="464" spans="1:15" x14ac:dyDescent="0.3">
      <c r="A464" s="7" t="s">
        <v>123</v>
      </c>
      <c r="B464" s="7" t="s">
        <v>346</v>
      </c>
      <c r="C464" s="7" t="s">
        <v>246</v>
      </c>
      <c r="D464" s="7" t="s">
        <v>111</v>
      </c>
      <c r="F464" s="34">
        <v>1779</v>
      </c>
      <c r="G464" s="7" t="s">
        <v>6</v>
      </c>
      <c r="H464" s="7" t="s">
        <v>95</v>
      </c>
      <c r="I464" s="7">
        <v>1</v>
      </c>
      <c r="J464" s="7">
        <v>1639</v>
      </c>
      <c r="M464" s="7">
        <v>2.1660447314402038</v>
      </c>
      <c r="N464" s="7">
        <f t="shared" si="14"/>
        <v>2.8158581508722649</v>
      </c>
      <c r="O464" s="19">
        <f t="shared" si="15"/>
        <v>3.4360685184530384</v>
      </c>
    </row>
    <row r="465" spans="1:15" x14ac:dyDescent="0.3">
      <c r="A465" s="7" t="s">
        <v>123</v>
      </c>
      <c r="B465" s="7" t="s">
        <v>347</v>
      </c>
      <c r="C465" s="7" t="s">
        <v>246</v>
      </c>
      <c r="D465" s="7" t="s">
        <v>111</v>
      </c>
      <c r="F465" s="34">
        <v>1780</v>
      </c>
      <c r="G465" s="7" t="s">
        <v>6</v>
      </c>
      <c r="H465" s="7" t="s">
        <v>95</v>
      </c>
      <c r="I465" s="7">
        <v>1</v>
      </c>
      <c r="J465" s="7">
        <v>1639</v>
      </c>
      <c r="M465" s="7">
        <v>3.9070882363994071</v>
      </c>
      <c r="N465" s="7">
        <f t="shared" si="14"/>
        <v>5.0792147073192293</v>
      </c>
      <c r="O465" s="19">
        <f t="shared" si="15"/>
        <v>6.197943511066784</v>
      </c>
    </row>
    <row r="466" spans="1:15" x14ac:dyDescent="0.3">
      <c r="A466" s="7" t="s">
        <v>123</v>
      </c>
      <c r="B466" s="7" t="s">
        <v>348</v>
      </c>
      <c r="C466" s="7" t="s">
        <v>246</v>
      </c>
      <c r="D466" s="7" t="s">
        <v>111</v>
      </c>
      <c r="F466" s="34">
        <v>1781</v>
      </c>
      <c r="G466" s="7" t="s">
        <v>6</v>
      </c>
      <c r="H466" s="7" t="s">
        <v>95</v>
      </c>
      <c r="I466" s="7">
        <v>1</v>
      </c>
      <c r="J466" s="7">
        <v>1639</v>
      </c>
      <c r="M466" s="7">
        <v>3.3251254409576778</v>
      </c>
      <c r="N466" s="7">
        <f t="shared" si="14"/>
        <v>4.3226630732449811</v>
      </c>
      <c r="O466" s="19">
        <f t="shared" si="15"/>
        <v>5.2747566482550106</v>
      </c>
    </row>
    <row r="467" spans="1:15" x14ac:dyDescent="0.3">
      <c r="A467" s="7" t="s">
        <v>123</v>
      </c>
      <c r="B467" s="7" t="s">
        <v>349</v>
      </c>
      <c r="C467" s="7" t="s">
        <v>246</v>
      </c>
      <c r="D467" s="7" t="s">
        <v>111</v>
      </c>
      <c r="F467" s="34">
        <v>1782</v>
      </c>
      <c r="G467" s="7" t="s">
        <v>6</v>
      </c>
      <c r="H467" s="7" t="s">
        <v>95</v>
      </c>
      <c r="I467" s="7">
        <v>1</v>
      </c>
      <c r="J467" s="7">
        <v>1639</v>
      </c>
      <c r="M467" s="7">
        <v>2.9926862636350102</v>
      </c>
      <c r="N467" s="7">
        <f t="shared" si="14"/>
        <v>3.8904921427255132</v>
      </c>
      <c r="O467" s="19">
        <f t="shared" si="15"/>
        <v>4.7473973675723169</v>
      </c>
    </row>
    <row r="468" spans="1:15" x14ac:dyDescent="0.3">
      <c r="A468" s="7" t="s">
        <v>123</v>
      </c>
      <c r="B468" s="7" t="s">
        <v>350</v>
      </c>
      <c r="C468" s="7" t="s">
        <v>246</v>
      </c>
      <c r="D468" s="7" t="s">
        <v>111</v>
      </c>
      <c r="F468" s="34">
        <v>1783</v>
      </c>
      <c r="G468" s="7" t="s">
        <v>6</v>
      </c>
      <c r="H468" s="7" t="s">
        <v>95</v>
      </c>
      <c r="I468" s="7">
        <v>1</v>
      </c>
      <c r="J468" s="7">
        <v>1639</v>
      </c>
      <c r="M468" s="7">
        <v>3.0202674890573222</v>
      </c>
      <c r="N468" s="7">
        <f t="shared" si="14"/>
        <v>3.9263477357745189</v>
      </c>
      <c r="O468" s="19">
        <f t="shared" si="15"/>
        <v>4.7911503792245504</v>
      </c>
    </row>
    <row r="469" spans="1:15" x14ac:dyDescent="0.3">
      <c r="A469" s="7" t="s">
        <v>123</v>
      </c>
      <c r="B469" s="7" t="s">
        <v>351</v>
      </c>
      <c r="C469" s="7" t="s">
        <v>246</v>
      </c>
      <c r="D469" s="7" t="s">
        <v>111</v>
      </c>
      <c r="F469" s="34">
        <v>1784</v>
      </c>
      <c r="G469" s="7" t="s">
        <v>6</v>
      </c>
      <c r="H469" s="7" t="s">
        <v>95</v>
      </c>
      <c r="I469" s="7">
        <v>1</v>
      </c>
      <c r="J469" s="7">
        <v>1639</v>
      </c>
      <c r="M469" s="7">
        <v>2.3939341488226318</v>
      </c>
      <c r="N469" s="7">
        <f t="shared" si="14"/>
        <v>3.1121143934694215</v>
      </c>
      <c r="O469" s="19">
        <f t="shared" si="15"/>
        <v>3.797577051213449</v>
      </c>
    </row>
    <row r="470" spans="1:15" x14ac:dyDescent="0.3">
      <c r="A470" s="7" t="s">
        <v>123</v>
      </c>
      <c r="B470" s="7" t="s">
        <v>352</v>
      </c>
      <c r="C470" s="7" t="s">
        <v>246</v>
      </c>
      <c r="D470" s="7" t="s">
        <v>111</v>
      </c>
      <c r="F470" s="34">
        <v>1785</v>
      </c>
      <c r="G470" s="7" t="s">
        <v>6</v>
      </c>
      <c r="H470" s="7" t="s">
        <v>95</v>
      </c>
      <c r="I470" s="7">
        <v>1</v>
      </c>
      <c r="J470" s="7">
        <v>1639</v>
      </c>
      <c r="M470" s="7">
        <v>2.3853639207103887</v>
      </c>
      <c r="N470" s="7">
        <f t="shared" si="14"/>
        <v>3.1009730969235054</v>
      </c>
      <c r="O470" s="19">
        <f t="shared" si="15"/>
        <v>3.7839818144277064</v>
      </c>
    </row>
    <row r="471" spans="1:15" x14ac:dyDescent="0.3">
      <c r="A471" s="7" t="s">
        <v>123</v>
      </c>
      <c r="B471" s="7" t="s">
        <v>353</v>
      </c>
      <c r="C471" s="7" t="s">
        <v>246</v>
      </c>
      <c r="D471" s="7" t="s">
        <v>111</v>
      </c>
      <c r="F471" s="34">
        <v>1786</v>
      </c>
      <c r="G471" s="7" t="s">
        <v>6</v>
      </c>
      <c r="H471" s="7" t="s">
        <v>95</v>
      </c>
      <c r="I471" s="7">
        <v>1</v>
      </c>
      <c r="J471" s="7">
        <v>1639</v>
      </c>
      <c r="M471" s="7">
        <v>2.0528896787747062</v>
      </c>
      <c r="N471" s="7">
        <f t="shared" si="14"/>
        <v>2.6687565824071182</v>
      </c>
      <c r="O471" s="19">
        <f t="shared" si="15"/>
        <v>3.2565669095876975</v>
      </c>
    </row>
    <row r="472" spans="1:15" x14ac:dyDescent="0.3">
      <c r="A472" s="7" t="s">
        <v>123</v>
      </c>
      <c r="B472" s="7" t="s">
        <v>354</v>
      </c>
      <c r="C472" s="7" t="s">
        <v>246</v>
      </c>
      <c r="D472" s="7" t="s">
        <v>111</v>
      </c>
      <c r="F472" s="34">
        <v>1787</v>
      </c>
      <c r="G472" s="7" t="s">
        <v>6</v>
      </c>
      <c r="H472" s="7" t="s">
        <v>95</v>
      </c>
      <c r="I472" s="7">
        <v>1</v>
      </c>
      <c r="J472" s="7">
        <v>1639</v>
      </c>
      <c r="M472" s="7">
        <v>2.0696950963938465</v>
      </c>
      <c r="N472" s="7">
        <f t="shared" si="14"/>
        <v>2.6906036253120007</v>
      </c>
      <c r="O472" s="19">
        <f t="shared" si="15"/>
        <v>3.283225900319708</v>
      </c>
    </row>
    <row r="473" spans="1:15" x14ac:dyDescent="0.3">
      <c r="A473" s="7" t="s">
        <v>123</v>
      </c>
      <c r="B473" s="7" t="s">
        <v>355</v>
      </c>
      <c r="C473" s="7" t="s">
        <v>246</v>
      </c>
      <c r="D473" s="7" t="s">
        <v>111</v>
      </c>
      <c r="F473" s="34">
        <v>1788</v>
      </c>
      <c r="G473" s="7" t="s">
        <v>6</v>
      </c>
      <c r="H473" s="7" t="s">
        <v>95</v>
      </c>
      <c r="I473" s="7">
        <v>1</v>
      </c>
      <c r="J473" s="7">
        <v>1639</v>
      </c>
      <c r="M473" s="7">
        <v>2.0145771051551211</v>
      </c>
      <c r="N473" s="7">
        <f t="shared" si="14"/>
        <v>2.6189502367016577</v>
      </c>
      <c r="O473" s="19">
        <f t="shared" si="15"/>
        <v>3.1957904047610226</v>
      </c>
    </row>
    <row r="474" spans="1:15" x14ac:dyDescent="0.3">
      <c r="A474" s="7" t="s">
        <v>123</v>
      </c>
      <c r="B474" s="7" t="s">
        <v>356</v>
      </c>
      <c r="C474" s="7" t="s">
        <v>246</v>
      </c>
      <c r="D474" s="7" t="s">
        <v>111</v>
      </c>
      <c r="F474" s="34">
        <v>1789</v>
      </c>
      <c r="G474" s="7" t="s">
        <v>6</v>
      </c>
      <c r="H474" s="7" t="s">
        <v>95</v>
      </c>
      <c r="I474" s="7">
        <v>1</v>
      </c>
      <c r="J474" s="7">
        <v>1639</v>
      </c>
      <c r="M474" s="7">
        <v>2.0145771051551211</v>
      </c>
      <c r="N474" s="7">
        <f t="shared" si="14"/>
        <v>2.6189502367016577</v>
      </c>
      <c r="O474" s="19">
        <f t="shared" si="15"/>
        <v>3.1957904047610226</v>
      </c>
    </row>
    <row r="475" spans="1:15" x14ac:dyDescent="0.3">
      <c r="A475" s="7" t="s">
        <v>123</v>
      </c>
      <c r="B475" s="7" t="s">
        <v>357</v>
      </c>
      <c r="C475" s="7" t="s">
        <v>246</v>
      </c>
      <c r="D475" s="7" t="s">
        <v>111</v>
      </c>
      <c r="F475" s="34">
        <v>1790</v>
      </c>
      <c r="G475" s="7" t="s">
        <v>6</v>
      </c>
      <c r="H475" s="7" t="s">
        <v>95</v>
      </c>
      <c r="I475" s="7">
        <v>1</v>
      </c>
      <c r="J475" s="7">
        <v>1639</v>
      </c>
      <c r="M475" s="7">
        <v>2.0145771051551211</v>
      </c>
      <c r="N475" s="7">
        <f t="shared" si="14"/>
        <v>2.6189502367016577</v>
      </c>
      <c r="O475" s="19">
        <f t="shared" si="15"/>
        <v>3.1957904047610226</v>
      </c>
    </row>
    <row r="476" spans="1:15" x14ac:dyDescent="0.3">
      <c r="A476" s="7" t="s">
        <v>123</v>
      </c>
      <c r="B476" s="7" t="s">
        <v>358</v>
      </c>
      <c r="C476" s="7" t="s">
        <v>246</v>
      </c>
      <c r="D476" s="7" t="s">
        <v>111</v>
      </c>
      <c r="F476" s="34">
        <v>1791</v>
      </c>
      <c r="G476" s="7" t="s">
        <v>6</v>
      </c>
      <c r="H476" s="7" t="s">
        <v>95</v>
      </c>
      <c r="I476" s="7">
        <v>1</v>
      </c>
      <c r="J476" s="7">
        <v>1639</v>
      </c>
      <c r="M476" s="7">
        <v>2.0145771051551211</v>
      </c>
      <c r="N476" s="7">
        <f t="shared" si="14"/>
        <v>2.6189502367016577</v>
      </c>
      <c r="O476" s="19">
        <f t="shared" si="15"/>
        <v>3.1957904047610226</v>
      </c>
    </row>
    <row r="477" spans="1:15" x14ac:dyDescent="0.3">
      <c r="A477" s="7" t="s">
        <v>123</v>
      </c>
      <c r="B477" s="7" t="s">
        <v>359</v>
      </c>
      <c r="C477" s="7" t="s">
        <v>246</v>
      </c>
      <c r="D477" s="7" t="s">
        <v>111</v>
      </c>
      <c r="F477" s="34">
        <v>1792</v>
      </c>
      <c r="G477" s="7" t="s">
        <v>6</v>
      </c>
      <c r="H477" s="7" t="s">
        <v>95</v>
      </c>
      <c r="I477" s="7">
        <v>1</v>
      </c>
      <c r="J477" s="7">
        <v>1639</v>
      </c>
      <c r="M477" s="7">
        <v>2.0145771051551211</v>
      </c>
      <c r="N477" s="7">
        <f t="shared" si="14"/>
        <v>2.6189502367016577</v>
      </c>
      <c r="O477" s="19">
        <f t="shared" si="15"/>
        <v>3.1957904047610226</v>
      </c>
    </row>
    <row r="478" spans="1:15" x14ac:dyDescent="0.3">
      <c r="A478" s="7" t="s">
        <v>123</v>
      </c>
      <c r="B478" s="7" t="s">
        <v>360</v>
      </c>
      <c r="C478" s="7" t="s">
        <v>246</v>
      </c>
      <c r="D478" s="7" t="s">
        <v>111</v>
      </c>
      <c r="F478" s="34">
        <v>1793</v>
      </c>
      <c r="G478" s="7" t="s">
        <v>6</v>
      </c>
      <c r="H478" s="7" t="s">
        <v>95</v>
      </c>
      <c r="I478" s="7">
        <v>1</v>
      </c>
      <c r="J478" s="7">
        <v>1639</v>
      </c>
      <c r="M478" s="7">
        <v>2.0250451568725172</v>
      </c>
      <c r="N478" s="7">
        <f t="shared" si="14"/>
        <v>2.6325587039342726</v>
      </c>
      <c r="O478" s="19">
        <f t="shared" si="15"/>
        <v>3.2123962220064337</v>
      </c>
    </row>
    <row r="479" spans="1:15" x14ac:dyDescent="0.3">
      <c r="A479" s="7" t="s">
        <v>123</v>
      </c>
      <c r="B479" s="7" t="s">
        <v>361</v>
      </c>
      <c r="C479" s="7" t="s">
        <v>246</v>
      </c>
      <c r="D479" s="7" t="s">
        <v>111</v>
      </c>
      <c r="F479" s="34">
        <v>1794</v>
      </c>
      <c r="G479" s="7" t="s">
        <v>6</v>
      </c>
      <c r="H479" s="7" t="s">
        <v>95</v>
      </c>
      <c r="I479" s="7">
        <v>1</v>
      </c>
      <c r="J479" s="7">
        <v>1639</v>
      </c>
      <c r="M479" s="7">
        <v>2.0145771051551211</v>
      </c>
      <c r="N479" s="7">
        <f t="shared" si="14"/>
        <v>2.6189502367016577</v>
      </c>
      <c r="O479" s="19">
        <f t="shared" si="15"/>
        <v>3.1957904047610226</v>
      </c>
    </row>
    <row r="480" spans="1:15" x14ac:dyDescent="0.3">
      <c r="A480" s="7" t="s">
        <v>123</v>
      </c>
      <c r="B480" s="7" t="s">
        <v>362</v>
      </c>
      <c r="C480" s="7" t="s">
        <v>246</v>
      </c>
      <c r="D480" s="7" t="s">
        <v>111</v>
      </c>
      <c r="F480" s="34">
        <v>1795</v>
      </c>
      <c r="G480" s="7" t="s">
        <v>6</v>
      </c>
      <c r="H480" s="7" t="s">
        <v>95</v>
      </c>
      <c r="I480" s="7">
        <v>1</v>
      </c>
      <c r="J480" s="7">
        <v>1639</v>
      </c>
      <c r="M480" s="7">
        <v>2.8538181516117094</v>
      </c>
      <c r="N480" s="7">
        <f t="shared" si="14"/>
        <v>3.7099635970952223</v>
      </c>
      <c r="O480" s="19">
        <f t="shared" si="15"/>
        <v>4.5271062807751337</v>
      </c>
    </row>
    <row r="481" spans="1:15" x14ac:dyDescent="0.3">
      <c r="A481" s="7" t="s">
        <v>123</v>
      </c>
      <c r="B481" s="7" t="s">
        <v>363</v>
      </c>
      <c r="C481" s="7" t="s">
        <v>246</v>
      </c>
      <c r="D481" s="7" t="s">
        <v>111</v>
      </c>
      <c r="F481" s="34">
        <v>1796</v>
      </c>
      <c r="G481" s="7" t="s">
        <v>6</v>
      </c>
      <c r="H481" s="7" t="s">
        <v>95</v>
      </c>
      <c r="I481" s="7">
        <v>1</v>
      </c>
      <c r="J481" s="7">
        <v>1639</v>
      </c>
      <c r="M481" s="7">
        <v>2.5842496628420801</v>
      </c>
      <c r="N481" s="7">
        <f t="shared" si="14"/>
        <v>3.3595245616947045</v>
      </c>
      <c r="O481" s="19">
        <f t="shared" si="15"/>
        <v>4.0994808562473519</v>
      </c>
    </row>
    <row r="482" spans="1:15" x14ac:dyDescent="0.3">
      <c r="A482" s="7" t="s">
        <v>123</v>
      </c>
      <c r="B482" s="7" t="s">
        <v>364</v>
      </c>
      <c r="C482" s="7" t="s">
        <v>246</v>
      </c>
      <c r="D482" s="7" t="s">
        <v>111</v>
      </c>
      <c r="F482" s="34">
        <v>1797</v>
      </c>
      <c r="G482" s="7" t="s">
        <v>6</v>
      </c>
      <c r="H482" s="7" t="s">
        <v>95</v>
      </c>
      <c r="I482" s="7">
        <v>1</v>
      </c>
      <c r="J482" s="7">
        <v>1639</v>
      </c>
      <c r="M482" s="7">
        <v>1.8474980160812591</v>
      </c>
      <c r="N482" s="7">
        <f t="shared" si="14"/>
        <v>2.4017474209056369</v>
      </c>
      <c r="O482" s="19">
        <f t="shared" si="15"/>
        <v>2.9307473104400694</v>
      </c>
    </row>
    <row r="483" spans="1:15" x14ac:dyDescent="0.3">
      <c r="A483" s="7" t="s">
        <v>123</v>
      </c>
      <c r="B483" s="7" t="s">
        <v>365</v>
      </c>
      <c r="C483" s="7" t="s">
        <v>246</v>
      </c>
      <c r="D483" s="7" t="s">
        <v>111</v>
      </c>
      <c r="F483" s="34">
        <v>1798</v>
      </c>
      <c r="G483" s="7" t="s">
        <v>6</v>
      </c>
      <c r="H483" s="7" t="s">
        <v>95</v>
      </c>
      <c r="I483" s="7">
        <v>1</v>
      </c>
      <c r="J483" s="7">
        <v>1639</v>
      </c>
      <c r="M483" s="7">
        <v>1.6484415064391591</v>
      </c>
      <c r="N483" s="7">
        <f t="shared" si="14"/>
        <v>2.1429739583709071</v>
      </c>
      <c r="O483" s="19">
        <f t="shared" si="15"/>
        <v>2.6149773744611435</v>
      </c>
    </row>
    <row r="484" spans="1:15" x14ac:dyDescent="0.3">
      <c r="A484" s="7" t="s">
        <v>123</v>
      </c>
      <c r="B484" s="7" t="s">
        <v>366</v>
      </c>
      <c r="C484" s="7" t="s">
        <v>246</v>
      </c>
      <c r="D484" s="7" t="s">
        <v>111</v>
      </c>
      <c r="F484" s="34">
        <v>1799</v>
      </c>
      <c r="G484" s="7" t="s">
        <v>6</v>
      </c>
      <c r="H484" s="7" t="s">
        <v>95</v>
      </c>
      <c r="I484" s="7">
        <v>1</v>
      </c>
      <c r="J484" s="7">
        <v>1639</v>
      </c>
      <c r="M484" s="7">
        <v>2.1591428192645505</v>
      </c>
      <c r="N484" s="7">
        <f t="shared" si="14"/>
        <v>2.8068856650439158</v>
      </c>
      <c r="O484" s="19">
        <f t="shared" si="15"/>
        <v>3.4251197865087439</v>
      </c>
    </row>
    <row r="485" spans="1:15" x14ac:dyDescent="0.3">
      <c r="A485" s="7" t="s">
        <v>123</v>
      </c>
      <c r="B485" s="7" t="s">
        <v>367</v>
      </c>
      <c r="C485" s="7" t="s">
        <v>246</v>
      </c>
      <c r="D485" s="7" t="s">
        <v>111</v>
      </c>
      <c r="F485" s="34">
        <v>1800</v>
      </c>
      <c r="G485" s="7" t="s">
        <v>6</v>
      </c>
      <c r="H485" s="7" t="s">
        <v>95</v>
      </c>
      <c r="I485" s="7">
        <v>1</v>
      </c>
      <c r="J485" s="7">
        <v>1639</v>
      </c>
      <c r="M485" s="7">
        <v>3.0784074451524948</v>
      </c>
      <c r="N485" s="7">
        <f t="shared" si="14"/>
        <v>4.001929678698243</v>
      </c>
      <c r="O485" s="19">
        <f t="shared" si="15"/>
        <v>4.8833797177525842</v>
      </c>
    </row>
    <row r="486" spans="1:15" x14ac:dyDescent="0.3">
      <c r="A486" s="7" t="s">
        <v>123</v>
      </c>
      <c r="B486" s="7" t="s">
        <v>247</v>
      </c>
      <c r="C486" s="7" t="s">
        <v>246</v>
      </c>
      <c r="D486" s="7" t="s">
        <v>111</v>
      </c>
      <c r="F486" s="34">
        <v>1680</v>
      </c>
      <c r="G486" s="7" t="s">
        <v>109</v>
      </c>
      <c r="H486" s="7" t="s">
        <v>95</v>
      </c>
      <c r="I486" s="7">
        <v>1</v>
      </c>
      <c r="J486" s="7">
        <v>1466</v>
      </c>
      <c r="M486" s="6">
        <v>1.9899987289149683</v>
      </c>
      <c r="N486" s="7">
        <f t="shared" si="14"/>
        <v>2.5869983475894589</v>
      </c>
      <c r="O486" s="19">
        <f t="shared" si="15"/>
        <v>3.5293292600129043</v>
      </c>
    </row>
    <row r="487" spans="1:15" x14ac:dyDescent="0.3">
      <c r="A487" s="7" t="s">
        <v>123</v>
      </c>
      <c r="B487" s="7" t="s">
        <v>248</v>
      </c>
      <c r="C487" s="7" t="s">
        <v>246</v>
      </c>
      <c r="D487" s="7" t="s">
        <v>111</v>
      </c>
      <c r="F487" s="34">
        <v>1681</v>
      </c>
      <c r="G487" s="7" t="s">
        <v>109</v>
      </c>
      <c r="H487" s="7" t="s">
        <v>95</v>
      </c>
      <c r="I487" s="7">
        <v>1</v>
      </c>
      <c r="J487" s="7">
        <v>1466</v>
      </c>
      <c r="M487" s="6">
        <v>1.9485782420361355</v>
      </c>
      <c r="N487" s="7">
        <f t="shared" si="14"/>
        <v>2.5331517146469764</v>
      </c>
      <c r="O487" s="19">
        <f t="shared" si="15"/>
        <v>3.4558686420831872</v>
      </c>
    </row>
    <row r="488" spans="1:15" x14ac:dyDescent="0.3">
      <c r="A488" s="7" t="s">
        <v>123</v>
      </c>
      <c r="B488" s="7" t="s">
        <v>249</v>
      </c>
      <c r="C488" s="7" t="s">
        <v>246</v>
      </c>
      <c r="D488" s="7" t="s">
        <v>111</v>
      </c>
      <c r="F488" s="34">
        <v>1682</v>
      </c>
      <c r="G488" s="7" t="s">
        <v>109</v>
      </c>
      <c r="H488" s="7" t="s">
        <v>95</v>
      </c>
      <c r="I488" s="7">
        <v>1</v>
      </c>
      <c r="J488" s="7">
        <v>1466</v>
      </c>
      <c r="M488" s="6">
        <v>1.7321700731866929</v>
      </c>
      <c r="N488" s="7">
        <f t="shared" si="14"/>
        <v>2.2518210951427009</v>
      </c>
      <c r="O488" s="19">
        <f t="shared" si="15"/>
        <v>3.0720615213406561</v>
      </c>
    </row>
    <row r="489" spans="1:15" x14ac:dyDescent="0.3">
      <c r="A489" s="7" t="s">
        <v>123</v>
      </c>
      <c r="B489" s="7" t="s">
        <v>250</v>
      </c>
      <c r="C489" s="7" t="s">
        <v>246</v>
      </c>
      <c r="D489" s="7" t="s">
        <v>111</v>
      </c>
      <c r="F489" s="34">
        <v>1683</v>
      </c>
      <c r="G489" s="7" t="s">
        <v>109</v>
      </c>
      <c r="H489" s="7" t="s">
        <v>95</v>
      </c>
      <c r="I489" s="7">
        <v>1</v>
      </c>
      <c r="J489" s="7">
        <v>1466</v>
      </c>
      <c r="M489" s="6">
        <v>2.1400003658677846</v>
      </c>
      <c r="N489" s="7">
        <f t="shared" si="14"/>
        <v>2.78200047562812</v>
      </c>
      <c r="O489" s="19">
        <f t="shared" si="15"/>
        <v>3.7953621768460026</v>
      </c>
    </row>
    <row r="490" spans="1:15" x14ac:dyDescent="0.3">
      <c r="A490" s="7" t="s">
        <v>123</v>
      </c>
      <c r="B490" s="7" t="s">
        <v>251</v>
      </c>
      <c r="C490" s="7" t="s">
        <v>246</v>
      </c>
      <c r="D490" s="7" t="s">
        <v>111</v>
      </c>
      <c r="F490" s="34">
        <v>1684</v>
      </c>
      <c r="G490" s="7" t="s">
        <v>109</v>
      </c>
      <c r="H490" s="7" t="s">
        <v>95</v>
      </c>
      <c r="I490" s="7">
        <v>1</v>
      </c>
      <c r="J490" s="7">
        <v>1466</v>
      </c>
      <c r="M490" s="6">
        <v>1.7200425003054498</v>
      </c>
      <c r="N490" s="7">
        <f t="shared" si="14"/>
        <v>2.2360552503970847</v>
      </c>
      <c r="O490" s="19">
        <f t="shared" si="15"/>
        <v>3.0505528654803338</v>
      </c>
    </row>
    <row r="491" spans="1:15" x14ac:dyDescent="0.3">
      <c r="A491" s="7" t="s">
        <v>123</v>
      </c>
      <c r="B491" s="7" t="s">
        <v>252</v>
      </c>
      <c r="C491" s="7" t="s">
        <v>246</v>
      </c>
      <c r="D491" s="7" t="s">
        <v>111</v>
      </c>
      <c r="F491" s="34">
        <v>1685</v>
      </c>
      <c r="G491" s="7" t="s">
        <v>109</v>
      </c>
      <c r="H491" s="7" t="s">
        <v>95</v>
      </c>
      <c r="I491" s="7">
        <v>1</v>
      </c>
      <c r="J491" s="7">
        <v>1466</v>
      </c>
      <c r="M491" s="6">
        <v>1.751455225829857</v>
      </c>
      <c r="N491" s="7">
        <f t="shared" si="14"/>
        <v>2.2768917935788142</v>
      </c>
      <c r="O491" s="19">
        <f t="shared" si="15"/>
        <v>3.1062643841457218</v>
      </c>
    </row>
    <row r="492" spans="1:15" x14ac:dyDescent="0.3">
      <c r="A492" s="7" t="s">
        <v>123</v>
      </c>
      <c r="B492" s="7" t="s">
        <v>253</v>
      </c>
      <c r="C492" s="7" t="s">
        <v>246</v>
      </c>
      <c r="D492" s="7" t="s">
        <v>111</v>
      </c>
      <c r="F492" s="34">
        <v>1686</v>
      </c>
      <c r="G492" s="7" t="s">
        <v>109</v>
      </c>
      <c r="H492" s="7" t="s">
        <v>95</v>
      </c>
      <c r="I492" s="7">
        <v>1</v>
      </c>
      <c r="J492" s="7">
        <v>1466</v>
      </c>
      <c r="M492" s="6">
        <v>1.5491602346246778</v>
      </c>
      <c r="N492" s="7">
        <f t="shared" si="14"/>
        <v>2.0139083050120812</v>
      </c>
      <c r="O492" s="19">
        <f t="shared" si="15"/>
        <v>2.7474874556781459</v>
      </c>
    </row>
    <row r="493" spans="1:15" x14ac:dyDescent="0.3">
      <c r="A493" s="7" t="s">
        <v>123</v>
      </c>
      <c r="B493" s="7" t="s">
        <v>254</v>
      </c>
      <c r="C493" s="7" t="s">
        <v>246</v>
      </c>
      <c r="D493" s="7" t="s">
        <v>111</v>
      </c>
      <c r="F493" s="34">
        <v>1687</v>
      </c>
      <c r="G493" s="7" t="s">
        <v>109</v>
      </c>
      <c r="H493" s="7" t="s">
        <v>95</v>
      </c>
      <c r="I493" s="7">
        <v>1</v>
      </c>
      <c r="J493" s="7">
        <v>1466</v>
      </c>
      <c r="M493" s="6">
        <v>1.7899988904640762</v>
      </c>
      <c r="N493" s="7">
        <f t="shared" si="14"/>
        <v>2.3269985576032992</v>
      </c>
      <c r="O493" s="19">
        <f t="shared" si="15"/>
        <v>3.1746228616688938</v>
      </c>
    </row>
    <row r="494" spans="1:15" x14ac:dyDescent="0.3">
      <c r="A494" s="7" t="s">
        <v>123</v>
      </c>
      <c r="B494" s="7" t="s">
        <v>255</v>
      </c>
      <c r="C494" s="7" t="s">
        <v>246</v>
      </c>
      <c r="D494" s="7" t="s">
        <v>111</v>
      </c>
      <c r="F494" s="34">
        <v>1688</v>
      </c>
      <c r="G494" s="7" t="s">
        <v>109</v>
      </c>
      <c r="H494" s="7" t="s">
        <v>95</v>
      </c>
      <c r="I494" s="7">
        <v>1</v>
      </c>
      <c r="J494" s="7">
        <v>1466</v>
      </c>
      <c r="M494" s="6">
        <v>1.433607507440902</v>
      </c>
      <c r="N494" s="7">
        <f t="shared" ref="N494:N557" si="16">M494*1.3</f>
        <v>1.8636897596731727</v>
      </c>
      <c r="O494" s="19">
        <f t="shared" si="15"/>
        <v>2.5425508317505767</v>
      </c>
    </row>
    <row r="495" spans="1:15" x14ac:dyDescent="0.3">
      <c r="A495" s="7" t="s">
        <v>123</v>
      </c>
      <c r="B495" s="7" t="s">
        <v>256</v>
      </c>
      <c r="C495" s="7" t="s">
        <v>246</v>
      </c>
      <c r="D495" s="7" t="s">
        <v>111</v>
      </c>
      <c r="F495" s="34">
        <v>1689</v>
      </c>
      <c r="G495" s="7" t="s">
        <v>109</v>
      </c>
      <c r="H495" s="7" t="s">
        <v>95</v>
      </c>
      <c r="I495" s="7">
        <v>1</v>
      </c>
      <c r="J495" s="7">
        <v>1466</v>
      </c>
      <c r="M495" s="6">
        <v>1.4774594131920018</v>
      </c>
      <c r="N495" s="7">
        <f t="shared" si="16"/>
        <v>1.9206972371496025</v>
      </c>
      <c r="O495" s="19">
        <f t="shared" si="15"/>
        <v>2.6203236523186937</v>
      </c>
    </row>
    <row r="496" spans="1:15" x14ac:dyDescent="0.3">
      <c r="A496" s="7" t="s">
        <v>123</v>
      </c>
      <c r="B496" s="7" t="s">
        <v>257</v>
      </c>
      <c r="C496" s="7" t="s">
        <v>246</v>
      </c>
      <c r="D496" s="7" t="s">
        <v>111</v>
      </c>
      <c r="F496" s="34">
        <v>1690</v>
      </c>
      <c r="G496" s="7" t="s">
        <v>109</v>
      </c>
      <c r="H496" s="7" t="s">
        <v>95</v>
      </c>
      <c r="I496" s="7">
        <v>1</v>
      </c>
      <c r="J496" s="7">
        <v>1466</v>
      </c>
      <c r="M496" s="6">
        <v>1.3306333075627605</v>
      </c>
      <c r="N496" s="7">
        <f t="shared" si="16"/>
        <v>1.7298232998315888</v>
      </c>
      <c r="O496" s="19">
        <f t="shared" si="15"/>
        <v>2.3599226464278154</v>
      </c>
    </row>
    <row r="497" spans="1:15" x14ac:dyDescent="0.3">
      <c r="A497" s="7" t="s">
        <v>123</v>
      </c>
      <c r="B497" s="7" t="s">
        <v>258</v>
      </c>
      <c r="C497" s="7" t="s">
        <v>246</v>
      </c>
      <c r="D497" s="7" t="s">
        <v>111</v>
      </c>
      <c r="F497" s="34">
        <v>1691</v>
      </c>
      <c r="G497" s="7" t="s">
        <v>109</v>
      </c>
      <c r="H497" s="7" t="s">
        <v>95</v>
      </c>
      <c r="I497" s="7">
        <v>1</v>
      </c>
      <c r="J497" s="7">
        <v>1466</v>
      </c>
      <c r="M497" s="6">
        <v>1.3955421810285173</v>
      </c>
      <c r="N497" s="7">
        <f t="shared" si="16"/>
        <v>1.8142048353370726</v>
      </c>
      <c r="O497" s="19">
        <f t="shared" si="15"/>
        <v>2.475040703051941</v>
      </c>
    </row>
    <row r="498" spans="1:15" x14ac:dyDescent="0.3">
      <c r="A498" s="7" t="s">
        <v>123</v>
      </c>
      <c r="B498" s="7" t="s">
        <v>259</v>
      </c>
      <c r="C498" s="7" t="s">
        <v>246</v>
      </c>
      <c r="D498" s="7" t="s">
        <v>111</v>
      </c>
      <c r="F498" s="34">
        <v>1692</v>
      </c>
      <c r="G498" s="7" t="s">
        <v>109</v>
      </c>
      <c r="H498" s="7" t="s">
        <v>95</v>
      </c>
      <c r="I498" s="7">
        <v>1</v>
      </c>
      <c r="J498" s="7">
        <v>1466</v>
      </c>
      <c r="M498" s="6">
        <v>1.7417232557593256</v>
      </c>
      <c r="N498" s="7">
        <f t="shared" si="16"/>
        <v>2.2642402324871234</v>
      </c>
      <c r="O498" s="19">
        <f t="shared" si="15"/>
        <v>3.0890044099415053</v>
      </c>
    </row>
    <row r="499" spans="1:15" x14ac:dyDescent="0.3">
      <c r="A499" s="7" t="s">
        <v>123</v>
      </c>
      <c r="B499" s="7" t="s">
        <v>260</v>
      </c>
      <c r="C499" s="7" t="s">
        <v>246</v>
      </c>
      <c r="D499" s="7" t="s">
        <v>111</v>
      </c>
      <c r="F499" s="34">
        <v>1693</v>
      </c>
      <c r="G499" s="7" t="s">
        <v>109</v>
      </c>
      <c r="H499" s="7" t="s">
        <v>95</v>
      </c>
      <c r="I499" s="7">
        <v>1</v>
      </c>
      <c r="J499" s="7">
        <v>1466</v>
      </c>
      <c r="M499" s="6">
        <v>2.5011184204128685</v>
      </c>
      <c r="N499" s="7">
        <f t="shared" si="16"/>
        <v>3.2514539465367291</v>
      </c>
      <c r="O499" s="19">
        <f t="shared" si="15"/>
        <v>4.4358171166940368</v>
      </c>
    </row>
    <row r="500" spans="1:15" x14ac:dyDescent="0.3">
      <c r="A500" s="7" t="s">
        <v>123</v>
      </c>
      <c r="B500" s="7" t="s">
        <v>261</v>
      </c>
      <c r="C500" s="7" t="s">
        <v>246</v>
      </c>
      <c r="D500" s="7" t="s">
        <v>111</v>
      </c>
      <c r="F500" s="34">
        <v>1694</v>
      </c>
      <c r="G500" s="7" t="s">
        <v>109</v>
      </c>
      <c r="H500" s="7" t="s">
        <v>95</v>
      </c>
      <c r="I500" s="7">
        <v>1</v>
      </c>
      <c r="J500" s="7">
        <v>1466</v>
      </c>
      <c r="M500" s="6">
        <v>2.6612661346074091</v>
      </c>
      <c r="N500" s="7">
        <f t="shared" si="16"/>
        <v>3.4596459749896318</v>
      </c>
      <c r="O500" s="19">
        <f t="shared" si="15"/>
        <v>4.7198444406406983</v>
      </c>
    </row>
    <row r="501" spans="1:15" x14ac:dyDescent="0.3">
      <c r="A501" s="7" t="s">
        <v>123</v>
      </c>
      <c r="B501" s="7" t="s">
        <v>262</v>
      </c>
      <c r="C501" s="7" t="s">
        <v>246</v>
      </c>
      <c r="D501" s="7" t="s">
        <v>111</v>
      </c>
      <c r="F501" s="34">
        <v>1695</v>
      </c>
      <c r="G501" s="7" t="s">
        <v>109</v>
      </c>
      <c r="H501" s="7" t="s">
        <v>95</v>
      </c>
      <c r="I501" s="7">
        <v>1</v>
      </c>
      <c r="J501" s="7">
        <v>1466</v>
      </c>
      <c r="M501" s="6">
        <v>1.9738047001054575</v>
      </c>
      <c r="N501" s="7">
        <f t="shared" si="16"/>
        <v>2.5659461101370948</v>
      </c>
      <c r="O501" s="19">
        <f t="shared" si="15"/>
        <v>3.5006086086454227</v>
      </c>
    </row>
    <row r="502" spans="1:15" x14ac:dyDescent="0.3">
      <c r="A502" s="7" t="s">
        <v>123</v>
      </c>
      <c r="B502" s="7" t="s">
        <v>263</v>
      </c>
      <c r="C502" s="7" t="s">
        <v>246</v>
      </c>
      <c r="D502" s="7" t="s">
        <v>111</v>
      </c>
      <c r="F502" s="34">
        <v>1696</v>
      </c>
      <c r="G502" s="7" t="s">
        <v>109</v>
      </c>
      <c r="H502" s="7" t="s">
        <v>95</v>
      </c>
      <c r="I502" s="7">
        <v>1</v>
      </c>
      <c r="J502" s="7">
        <v>1466</v>
      </c>
      <c r="M502" s="6">
        <v>2.5291847054621348</v>
      </c>
      <c r="N502" s="7">
        <f t="shared" si="16"/>
        <v>3.2879401171007752</v>
      </c>
      <c r="O502" s="19">
        <f t="shared" si="15"/>
        <v>4.4855936113243864</v>
      </c>
    </row>
    <row r="503" spans="1:15" x14ac:dyDescent="0.3">
      <c r="A503" s="7" t="s">
        <v>123</v>
      </c>
      <c r="B503" s="7" t="s">
        <v>264</v>
      </c>
      <c r="C503" s="7" t="s">
        <v>246</v>
      </c>
      <c r="D503" s="7" t="s">
        <v>111</v>
      </c>
      <c r="F503" s="34">
        <v>1697</v>
      </c>
      <c r="G503" s="7" t="s">
        <v>109</v>
      </c>
      <c r="H503" s="7" t="s">
        <v>95</v>
      </c>
      <c r="I503" s="7">
        <v>1</v>
      </c>
      <c r="J503" s="7">
        <v>1466</v>
      </c>
      <c r="M503" s="6">
        <v>2.5299461046433067</v>
      </c>
      <c r="N503" s="7">
        <f t="shared" si="16"/>
        <v>3.2889299360362987</v>
      </c>
      <c r="O503" s="19">
        <f t="shared" si="15"/>
        <v>4.4869439782214169</v>
      </c>
    </row>
    <row r="504" spans="1:15" x14ac:dyDescent="0.3">
      <c r="A504" s="7" t="s">
        <v>123</v>
      </c>
      <c r="B504" s="7" t="s">
        <v>265</v>
      </c>
      <c r="C504" s="7" t="s">
        <v>246</v>
      </c>
      <c r="D504" s="7" t="s">
        <v>111</v>
      </c>
      <c r="F504" s="34">
        <v>1698</v>
      </c>
      <c r="G504" s="7" t="s">
        <v>109</v>
      </c>
      <c r="H504" s="7" t="s">
        <v>95</v>
      </c>
      <c r="I504" s="7">
        <v>1</v>
      </c>
      <c r="J504" s="7">
        <v>1466</v>
      </c>
      <c r="M504" s="6">
        <v>2.8568767995350686</v>
      </c>
      <c r="N504" s="7">
        <f t="shared" si="16"/>
        <v>3.7139398393955894</v>
      </c>
      <c r="O504" s="19">
        <f t="shared" si="15"/>
        <v>5.0667664930362744</v>
      </c>
    </row>
    <row r="505" spans="1:15" x14ac:dyDescent="0.3">
      <c r="A505" s="7" t="s">
        <v>123</v>
      </c>
      <c r="B505" s="7" t="s">
        <v>266</v>
      </c>
      <c r="C505" s="7" t="s">
        <v>246</v>
      </c>
      <c r="D505" s="7" t="s">
        <v>111</v>
      </c>
      <c r="F505" s="34">
        <v>1699</v>
      </c>
      <c r="G505" s="7" t="s">
        <v>109</v>
      </c>
      <c r="H505" s="7" t="s">
        <v>95</v>
      </c>
      <c r="I505" s="7">
        <v>1</v>
      </c>
      <c r="J505" s="7">
        <v>1466</v>
      </c>
      <c r="M505" s="6">
        <v>2.7328116838049921</v>
      </c>
      <c r="N505" s="7">
        <f t="shared" si="16"/>
        <v>3.5526551889464897</v>
      </c>
      <c r="O505" s="19">
        <f t="shared" si="15"/>
        <v>4.8467328635013507</v>
      </c>
    </row>
    <row r="506" spans="1:15" x14ac:dyDescent="0.3">
      <c r="A506" s="7" t="s">
        <v>123</v>
      </c>
      <c r="B506" s="7" t="s">
        <v>267</v>
      </c>
      <c r="C506" s="7" t="s">
        <v>246</v>
      </c>
      <c r="D506" s="7" t="s">
        <v>111</v>
      </c>
      <c r="F506" s="34">
        <v>1700</v>
      </c>
      <c r="G506" s="7" t="s">
        <v>109</v>
      </c>
      <c r="H506" s="7" t="s">
        <v>95</v>
      </c>
      <c r="I506" s="7">
        <v>1</v>
      </c>
      <c r="J506" s="7">
        <v>1466</v>
      </c>
      <c r="M506" s="6">
        <v>1.6668439698202691</v>
      </c>
      <c r="N506" s="7">
        <f t="shared" si="16"/>
        <v>2.1668971607663496</v>
      </c>
      <c r="O506" s="19">
        <f t="shared" si="15"/>
        <v>2.9562034935420867</v>
      </c>
    </row>
    <row r="507" spans="1:15" x14ac:dyDescent="0.3">
      <c r="A507" s="7" t="s">
        <v>123</v>
      </c>
      <c r="B507" s="7" t="s">
        <v>268</v>
      </c>
      <c r="C507" s="7" t="s">
        <v>246</v>
      </c>
      <c r="D507" s="7" t="s">
        <v>111</v>
      </c>
      <c r="F507" s="34">
        <v>1701</v>
      </c>
      <c r="G507" s="7" t="s">
        <v>109</v>
      </c>
      <c r="H507" s="7" t="s">
        <v>95</v>
      </c>
      <c r="I507" s="7">
        <v>1</v>
      </c>
      <c r="J507" s="7">
        <v>1466</v>
      </c>
      <c r="M507" s="6">
        <v>1.5670502021972743</v>
      </c>
      <c r="N507" s="7">
        <f t="shared" si="16"/>
        <v>2.0371652628564565</v>
      </c>
      <c r="O507" s="19">
        <f t="shared" si="15"/>
        <v>2.779215911127499</v>
      </c>
    </row>
    <row r="508" spans="1:15" x14ac:dyDescent="0.3">
      <c r="A508" s="7" t="s">
        <v>123</v>
      </c>
      <c r="B508" s="7" t="s">
        <v>269</v>
      </c>
      <c r="C508" s="7" t="s">
        <v>246</v>
      </c>
      <c r="D508" s="7" t="s">
        <v>111</v>
      </c>
      <c r="F508" s="34">
        <v>1702</v>
      </c>
      <c r="G508" s="7" t="s">
        <v>109</v>
      </c>
      <c r="H508" s="7" t="s">
        <v>95</v>
      </c>
      <c r="I508" s="7">
        <v>1</v>
      </c>
      <c r="J508" s="7">
        <v>1466</v>
      </c>
      <c r="M508" s="6">
        <v>1.2925293046671271</v>
      </c>
      <c r="N508" s="7">
        <f t="shared" si="16"/>
        <v>1.6802880960672653</v>
      </c>
      <c r="O508" s="19">
        <f t="shared" si="15"/>
        <v>2.2923439236934042</v>
      </c>
    </row>
    <row r="509" spans="1:15" x14ac:dyDescent="0.3">
      <c r="A509" s="7" t="s">
        <v>123</v>
      </c>
      <c r="B509" s="7" t="s">
        <v>270</v>
      </c>
      <c r="C509" s="7" t="s">
        <v>246</v>
      </c>
      <c r="D509" s="7" t="s">
        <v>111</v>
      </c>
      <c r="F509" s="34">
        <v>1703</v>
      </c>
      <c r="G509" s="7" t="s">
        <v>109</v>
      </c>
      <c r="H509" s="7" t="s">
        <v>95</v>
      </c>
      <c r="I509" s="7">
        <v>1</v>
      </c>
      <c r="J509" s="7">
        <v>1466</v>
      </c>
      <c r="M509" s="6">
        <v>1.0049873958604434</v>
      </c>
      <c r="N509" s="7">
        <f t="shared" si="16"/>
        <v>1.3064836146185765</v>
      </c>
      <c r="O509" s="19">
        <f t="shared" si="15"/>
        <v>1.7823787375423963</v>
      </c>
    </row>
    <row r="510" spans="1:15" x14ac:dyDescent="0.3">
      <c r="A510" s="7" t="s">
        <v>123</v>
      </c>
      <c r="B510" s="7" t="s">
        <v>271</v>
      </c>
      <c r="C510" s="7" t="s">
        <v>246</v>
      </c>
      <c r="D510" s="7" t="s">
        <v>111</v>
      </c>
      <c r="F510" s="34">
        <v>1704</v>
      </c>
      <c r="G510" s="7" t="s">
        <v>109</v>
      </c>
      <c r="H510" s="7" t="s">
        <v>95</v>
      </c>
      <c r="I510" s="7">
        <v>1</v>
      </c>
      <c r="J510" s="7">
        <v>1466</v>
      </c>
      <c r="M510" s="6">
        <v>1.578080129049791</v>
      </c>
      <c r="N510" s="7">
        <f t="shared" si="16"/>
        <v>2.0515041677647283</v>
      </c>
      <c r="O510" s="19">
        <f t="shared" si="15"/>
        <v>2.7987778550678422</v>
      </c>
    </row>
    <row r="511" spans="1:15" x14ac:dyDescent="0.3">
      <c r="A511" s="7" t="s">
        <v>123</v>
      </c>
      <c r="B511" s="7" t="s">
        <v>272</v>
      </c>
      <c r="C511" s="7" t="s">
        <v>246</v>
      </c>
      <c r="D511" s="7" t="s">
        <v>111</v>
      </c>
      <c r="F511" s="34">
        <v>1705</v>
      </c>
      <c r="G511" s="7" t="s">
        <v>109</v>
      </c>
      <c r="H511" s="7" t="s">
        <v>95</v>
      </c>
      <c r="I511" s="7">
        <v>1</v>
      </c>
      <c r="J511" s="7">
        <v>1466</v>
      </c>
      <c r="M511" s="6">
        <v>1.3384389872356985</v>
      </c>
      <c r="N511" s="7">
        <f t="shared" si="16"/>
        <v>1.7399706834064081</v>
      </c>
      <c r="O511" s="19">
        <f t="shared" si="15"/>
        <v>2.3737662802270232</v>
      </c>
    </row>
    <row r="512" spans="1:15" x14ac:dyDescent="0.3">
      <c r="A512" s="7" t="s">
        <v>123</v>
      </c>
      <c r="B512" s="7" t="s">
        <v>273</v>
      </c>
      <c r="C512" s="7" t="s">
        <v>246</v>
      </c>
      <c r="D512" s="7" t="s">
        <v>111</v>
      </c>
      <c r="F512" s="34">
        <v>1706</v>
      </c>
      <c r="G512" s="7" t="s">
        <v>109</v>
      </c>
      <c r="H512" s="7" t="s">
        <v>95</v>
      </c>
      <c r="I512" s="7">
        <v>1</v>
      </c>
      <c r="J512" s="7">
        <v>1466</v>
      </c>
      <c r="M512" s="6">
        <v>0.99070645443464855</v>
      </c>
      <c r="N512" s="7">
        <f t="shared" si="16"/>
        <v>1.2879183907650431</v>
      </c>
      <c r="O512" s="19">
        <f t="shared" si="15"/>
        <v>1.7570510105935104</v>
      </c>
    </row>
    <row r="513" spans="1:15" x14ac:dyDescent="0.3">
      <c r="A513" s="7" t="s">
        <v>123</v>
      </c>
      <c r="B513" s="7" t="s">
        <v>274</v>
      </c>
      <c r="C513" s="7" t="s">
        <v>246</v>
      </c>
      <c r="D513" s="7" t="s">
        <v>111</v>
      </c>
      <c r="F513" s="34">
        <v>1707</v>
      </c>
      <c r="G513" s="7" t="s">
        <v>109</v>
      </c>
      <c r="H513" s="7" t="s">
        <v>95</v>
      </c>
      <c r="I513" s="7">
        <v>1</v>
      </c>
      <c r="J513" s="7">
        <v>1466</v>
      </c>
      <c r="M513" s="6">
        <v>0.97518800590862031</v>
      </c>
      <c r="N513" s="7">
        <f t="shared" si="16"/>
        <v>1.2677444076812066</v>
      </c>
      <c r="O513" s="19">
        <f t="shared" si="15"/>
        <v>1.7295285234395725</v>
      </c>
    </row>
    <row r="514" spans="1:15" x14ac:dyDescent="0.3">
      <c r="A514" s="7" t="s">
        <v>123</v>
      </c>
      <c r="B514" s="7" t="s">
        <v>275</v>
      </c>
      <c r="C514" s="7" t="s">
        <v>246</v>
      </c>
      <c r="D514" s="7" t="s">
        <v>111</v>
      </c>
      <c r="F514" s="34">
        <v>1708</v>
      </c>
      <c r="G514" s="7" t="s">
        <v>109</v>
      </c>
      <c r="H514" s="7" t="s">
        <v>95</v>
      </c>
      <c r="I514" s="7">
        <v>1</v>
      </c>
      <c r="J514" s="7">
        <v>1466</v>
      </c>
      <c r="M514" s="6">
        <v>1.3638260200460142</v>
      </c>
      <c r="N514" s="7">
        <f t="shared" si="16"/>
        <v>1.7729738260598185</v>
      </c>
      <c r="O514" s="19">
        <f t="shared" si="15"/>
        <v>2.4187910314595067</v>
      </c>
    </row>
    <row r="515" spans="1:15" x14ac:dyDescent="0.3">
      <c r="A515" s="7" t="s">
        <v>123</v>
      </c>
      <c r="B515" s="7" t="s">
        <v>276</v>
      </c>
      <c r="C515" s="7" t="s">
        <v>246</v>
      </c>
      <c r="D515" s="7" t="s">
        <v>111</v>
      </c>
      <c r="F515" s="34">
        <v>1709</v>
      </c>
      <c r="G515" s="7" t="s">
        <v>109</v>
      </c>
      <c r="H515" s="7" t="s">
        <v>95</v>
      </c>
      <c r="I515" s="7">
        <v>1</v>
      </c>
      <c r="J515" s="7">
        <v>1466</v>
      </c>
      <c r="M515" s="6">
        <v>2.9139396581742147</v>
      </c>
      <c r="N515" s="7">
        <f t="shared" si="16"/>
        <v>3.7881215556264793</v>
      </c>
      <c r="O515" s="19">
        <f t="shared" ref="O515:O578" si="17">(N515/J515)*2000</f>
        <v>5.16796938011798</v>
      </c>
    </row>
    <row r="516" spans="1:15" x14ac:dyDescent="0.3">
      <c r="A516" s="7" t="s">
        <v>123</v>
      </c>
      <c r="B516" s="7" t="s">
        <v>277</v>
      </c>
      <c r="C516" s="7" t="s">
        <v>246</v>
      </c>
      <c r="D516" s="7" t="s">
        <v>111</v>
      </c>
      <c r="F516" s="34">
        <v>1710</v>
      </c>
      <c r="G516" s="7" t="s">
        <v>109</v>
      </c>
      <c r="H516" s="7" t="s">
        <v>95</v>
      </c>
      <c r="I516" s="7">
        <v>1</v>
      </c>
      <c r="J516" s="7">
        <v>1466</v>
      </c>
      <c r="M516" s="6">
        <v>3.3207478048837737</v>
      </c>
      <c r="N516" s="7">
        <f t="shared" si="16"/>
        <v>4.3169721463489061</v>
      </c>
      <c r="O516" s="19">
        <f t="shared" si="17"/>
        <v>5.8894572255783162</v>
      </c>
    </row>
    <row r="517" spans="1:15" x14ac:dyDescent="0.3">
      <c r="A517" s="7" t="s">
        <v>123</v>
      </c>
      <c r="B517" s="7" t="s">
        <v>278</v>
      </c>
      <c r="C517" s="7" t="s">
        <v>246</v>
      </c>
      <c r="D517" s="7" t="s">
        <v>111</v>
      </c>
      <c r="F517" s="34">
        <v>1711</v>
      </c>
      <c r="G517" s="7" t="s">
        <v>109</v>
      </c>
      <c r="H517" s="7" t="s">
        <v>95</v>
      </c>
      <c r="I517" s="7">
        <v>1</v>
      </c>
      <c r="J517" s="7">
        <v>1466</v>
      </c>
      <c r="M517" s="6">
        <v>2.4644976657171647</v>
      </c>
      <c r="N517" s="7">
        <f t="shared" si="16"/>
        <v>3.2038469654323141</v>
      </c>
      <c r="O517" s="19">
        <f t="shared" si="17"/>
        <v>4.370868984218709</v>
      </c>
    </row>
    <row r="518" spans="1:15" x14ac:dyDescent="0.3">
      <c r="A518" s="7" t="s">
        <v>123</v>
      </c>
      <c r="B518" s="7" t="s">
        <v>279</v>
      </c>
      <c r="C518" s="7" t="s">
        <v>246</v>
      </c>
      <c r="D518" s="7" t="s">
        <v>111</v>
      </c>
      <c r="F518" s="34">
        <v>1712</v>
      </c>
      <c r="G518" s="7" t="s">
        <v>109</v>
      </c>
      <c r="H518" s="7" t="s">
        <v>95</v>
      </c>
      <c r="I518" s="7">
        <v>1</v>
      </c>
      <c r="J518" s="7">
        <v>1466</v>
      </c>
      <c r="M518" s="6">
        <v>1.5198292606057315</v>
      </c>
      <c r="N518" s="7">
        <f t="shared" si="16"/>
        <v>1.9757780387874511</v>
      </c>
      <c r="O518" s="19">
        <f t="shared" si="17"/>
        <v>2.6954679928887466</v>
      </c>
    </row>
    <row r="519" spans="1:15" x14ac:dyDescent="0.3">
      <c r="A519" s="7" t="s">
        <v>123</v>
      </c>
      <c r="B519" s="7" t="s">
        <v>280</v>
      </c>
      <c r="C519" s="7" t="s">
        <v>246</v>
      </c>
      <c r="D519" s="7" t="s">
        <v>111</v>
      </c>
      <c r="F519" s="34">
        <v>1713</v>
      </c>
      <c r="G519" s="7" t="s">
        <v>109</v>
      </c>
      <c r="H519" s="7" t="s">
        <v>95</v>
      </c>
      <c r="I519" s="7">
        <v>1</v>
      </c>
      <c r="J519" s="7">
        <v>1466</v>
      </c>
      <c r="M519" s="6">
        <v>1.5252845762081566</v>
      </c>
      <c r="N519" s="7">
        <f t="shared" si="16"/>
        <v>1.9828699490706037</v>
      </c>
      <c r="O519" s="19">
        <f t="shared" si="17"/>
        <v>2.7051431774496639</v>
      </c>
    </row>
    <row r="520" spans="1:15" x14ac:dyDescent="0.3">
      <c r="A520" s="7" t="s">
        <v>123</v>
      </c>
      <c r="B520" s="7" t="s">
        <v>281</v>
      </c>
      <c r="C520" s="7" t="s">
        <v>246</v>
      </c>
      <c r="D520" s="7" t="s">
        <v>111</v>
      </c>
      <c r="F520" s="34">
        <v>1714</v>
      </c>
      <c r="G520" s="7" t="s">
        <v>109</v>
      </c>
      <c r="H520" s="7" t="s">
        <v>95</v>
      </c>
      <c r="I520" s="7">
        <v>1</v>
      </c>
      <c r="J520" s="7">
        <v>1466</v>
      </c>
      <c r="M520" s="6">
        <v>1.7292970561291017</v>
      </c>
      <c r="N520" s="7">
        <f t="shared" si="16"/>
        <v>2.2480861729678323</v>
      </c>
      <c r="O520" s="19">
        <f t="shared" si="17"/>
        <v>3.0669661295604809</v>
      </c>
    </row>
    <row r="521" spans="1:15" x14ac:dyDescent="0.3">
      <c r="A521" s="7" t="s">
        <v>123</v>
      </c>
      <c r="B521" s="7" t="s">
        <v>282</v>
      </c>
      <c r="C521" s="7" t="s">
        <v>246</v>
      </c>
      <c r="D521" s="7" t="s">
        <v>111</v>
      </c>
      <c r="F521" s="34">
        <v>1715</v>
      </c>
      <c r="G521" s="7" t="s">
        <v>109</v>
      </c>
      <c r="H521" s="7" t="s">
        <v>95</v>
      </c>
      <c r="I521" s="7">
        <v>1</v>
      </c>
      <c r="J521" s="7">
        <v>1466</v>
      </c>
      <c r="M521" s="6">
        <v>1.2374675587926061</v>
      </c>
      <c r="N521" s="7">
        <f t="shared" si="16"/>
        <v>1.608707826430388</v>
      </c>
      <c r="O521" s="19">
        <f t="shared" si="17"/>
        <v>2.1946900769855224</v>
      </c>
    </row>
    <row r="522" spans="1:15" x14ac:dyDescent="0.3">
      <c r="A522" s="7" t="s">
        <v>123</v>
      </c>
      <c r="B522" s="7" t="s">
        <v>283</v>
      </c>
      <c r="C522" s="7" t="s">
        <v>246</v>
      </c>
      <c r="D522" s="7" t="s">
        <v>111</v>
      </c>
      <c r="F522" s="34">
        <v>1716</v>
      </c>
      <c r="G522" s="7" t="s">
        <v>109</v>
      </c>
      <c r="H522" s="7" t="s">
        <v>95</v>
      </c>
      <c r="I522" s="7">
        <v>1</v>
      </c>
      <c r="J522" s="7">
        <v>1466</v>
      </c>
      <c r="M522" s="6">
        <v>1.3863744080973455</v>
      </c>
      <c r="N522" s="7">
        <f t="shared" si="16"/>
        <v>1.8022867305265491</v>
      </c>
      <c r="O522" s="19">
        <f t="shared" si="17"/>
        <v>2.4587813513322634</v>
      </c>
    </row>
    <row r="523" spans="1:15" x14ac:dyDescent="0.3">
      <c r="A523" s="7" t="s">
        <v>123</v>
      </c>
      <c r="B523" s="7" t="s">
        <v>284</v>
      </c>
      <c r="C523" s="7" t="s">
        <v>246</v>
      </c>
      <c r="D523" s="7" t="s">
        <v>111</v>
      </c>
      <c r="F523" s="34">
        <v>1717</v>
      </c>
      <c r="G523" s="7" t="s">
        <v>109</v>
      </c>
      <c r="H523" s="7" t="s">
        <v>95</v>
      </c>
      <c r="I523" s="7">
        <v>1</v>
      </c>
      <c r="J523" s="7">
        <v>1466</v>
      </c>
      <c r="M523" s="6">
        <v>1.2360366367750952</v>
      </c>
      <c r="N523" s="7">
        <f t="shared" si="16"/>
        <v>1.6068476278076238</v>
      </c>
      <c r="O523" s="19">
        <f t="shared" si="17"/>
        <v>2.1921522889599236</v>
      </c>
    </row>
    <row r="524" spans="1:15" x14ac:dyDescent="0.3">
      <c r="A524" s="7" t="s">
        <v>123</v>
      </c>
      <c r="B524" s="7" t="s">
        <v>285</v>
      </c>
      <c r="C524" s="7" t="s">
        <v>246</v>
      </c>
      <c r="D524" s="7" t="s">
        <v>111</v>
      </c>
      <c r="F524" s="34">
        <v>1718</v>
      </c>
      <c r="G524" s="7" t="s">
        <v>109</v>
      </c>
      <c r="H524" s="7" t="s">
        <v>95</v>
      </c>
      <c r="I524" s="7">
        <v>1</v>
      </c>
      <c r="J524" s="7">
        <v>1466</v>
      </c>
      <c r="M524" s="6">
        <v>1.1478848637878702</v>
      </c>
      <c r="N524" s="7">
        <f t="shared" si="16"/>
        <v>1.4922503229242314</v>
      </c>
      <c r="O524" s="19">
        <f t="shared" si="17"/>
        <v>2.0358121731572054</v>
      </c>
    </row>
    <row r="525" spans="1:15" x14ac:dyDescent="0.3">
      <c r="A525" s="7" t="s">
        <v>123</v>
      </c>
      <c r="B525" s="7" t="s">
        <v>286</v>
      </c>
      <c r="C525" s="7" t="s">
        <v>246</v>
      </c>
      <c r="D525" s="7" t="s">
        <v>111</v>
      </c>
      <c r="F525" s="34">
        <v>1719</v>
      </c>
      <c r="G525" s="7" t="s">
        <v>109</v>
      </c>
      <c r="H525" s="7" t="s">
        <v>95</v>
      </c>
      <c r="I525" s="7">
        <v>1</v>
      </c>
      <c r="J525" s="7">
        <v>1466</v>
      </c>
      <c r="M525" s="6">
        <v>1.0285808123056306</v>
      </c>
      <c r="N525" s="7">
        <f t="shared" si="16"/>
        <v>1.3371550559973198</v>
      </c>
      <c r="O525" s="19">
        <f t="shared" si="17"/>
        <v>1.8242224502009818</v>
      </c>
    </row>
    <row r="526" spans="1:15" x14ac:dyDescent="0.3">
      <c r="A526" s="7" t="s">
        <v>123</v>
      </c>
      <c r="B526" s="7" t="s">
        <v>287</v>
      </c>
      <c r="C526" s="7" t="s">
        <v>246</v>
      </c>
      <c r="D526" s="7" t="s">
        <v>111</v>
      </c>
      <c r="F526" s="34">
        <v>1720</v>
      </c>
      <c r="G526" s="7" t="s">
        <v>109</v>
      </c>
      <c r="H526" s="7" t="s">
        <v>95</v>
      </c>
      <c r="I526" s="7">
        <v>1</v>
      </c>
      <c r="J526" s="7">
        <v>1466</v>
      </c>
      <c r="M526" s="6">
        <v>1.2791272379273579</v>
      </c>
      <c r="N526" s="7">
        <f t="shared" si="16"/>
        <v>1.6628654093055655</v>
      </c>
      <c r="O526" s="19">
        <f t="shared" si="17"/>
        <v>2.2685749103759418</v>
      </c>
    </row>
    <row r="527" spans="1:15" x14ac:dyDescent="0.3">
      <c r="A527" s="7" t="s">
        <v>123</v>
      </c>
      <c r="B527" s="7" t="s">
        <v>288</v>
      </c>
      <c r="C527" s="7" t="s">
        <v>246</v>
      </c>
      <c r="D527" s="7" t="s">
        <v>111</v>
      </c>
      <c r="F527" s="34">
        <v>1721</v>
      </c>
      <c r="G527" s="7" t="s">
        <v>109</v>
      </c>
      <c r="H527" s="7" t="s">
        <v>95</v>
      </c>
      <c r="I527" s="7">
        <v>1</v>
      </c>
      <c r="J527" s="7">
        <v>1466</v>
      </c>
      <c r="M527" s="6">
        <v>1.2479210416037227</v>
      </c>
      <c r="N527" s="7">
        <f t="shared" si="16"/>
        <v>1.6222973540848395</v>
      </c>
      <c r="O527" s="19">
        <f t="shared" si="17"/>
        <v>2.2132296781512135</v>
      </c>
    </row>
    <row r="528" spans="1:15" x14ac:dyDescent="0.3">
      <c r="A528" s="7" t="s">
        <v>123</v>
      </c>
      <c r="B528" s="7" t="s">
        <v>289</v>
      </c>
      <c r="C528" s="7" t="s">
        <v>246</v>
      </c>
      <c r="D528" s="7" t="s">
        <v>111</v>
      </c>
      <c r="F528" s="34">
        <v>1722</v>
      </c>
      <c r="G528" s="7" t="s">
        <v>109</v>
      </c>
      <c r="H528" s="7" t="s">
        <v>95</v>
      </c>
      <c r="I528" s="7">
        <v>1</v>
      </c>
      <c r="J528" s="7">
        <v>1466</v>
      </c>
      <c r="M528" s="6">
        <v>1.2532685768600611</v>
      </c>
      <c r="N528" s="7">
        <f t="shared" si="16"/>
        <v>1.6292491499180795</v>
      </c>
      <c r="O528" s="19">
        <f t="shared" si="17"/>
        <v>2.2227137106658654</v>
      </c>
    </row>
    <row r="529" spans="1:15" x14ac:dyDescent="0.3">
      <c r="A529" s="7" t="s">
        <v>123</v>
      </c>
      <c r="B529" s="7" t="s">
        <v>290</v>
      </c>
      <c r="C529" s="7" t="s">
        <v>246</v>
      </c>
      <c r="D529" s="7" t="s">
        <v>111</v>
      </c>
      <c r="F529" s="34">
        <v>1723</v>
      </c>
      <c r="G529" s="7" t="s">
        <v>109</v>
      </c>
      <c r="H529" s="7" t="s">
        <v>95</v>
      </c>
      <c r="I529" s="7">
        <v>1</v>
      </c>
      <c r="J529" s="7">
        <v>1466</v>
      </c>
      <c r="M529" s="6">
        <v>1.3087899394679938</v>
      </c>
      <c r="N529" s="7">
        <f t="shared" si="16"/>
        <v>1.7014269213083921</v>
      </c>
      <c r="O529" s="19">
        <f t="shared" si="17"/>
        <v>2.3211827030128132</v>
      </c>
    </row>
    <row r="530" spans="1:15" x14ac:dyDescent="0.3">
      <c r="A530" s="7" t="s">
        <v>123</v>
      </c>
      <c r="B530" s="7" t="s">
        <v>291</v>
      </c>
      <c r="C530" s="7" t="s">
        <v>246</v>
      </c>
      <c r="D530" s="7" t="s">
        <v>111</v>
      </c>
      <c r="F530" s="34">
        <v>1724</v>
      </c>
      <c r="G530" s="7" t="s">
        <v>109</v>
      </c>
      <c r="H530" s="7" t="s">
        <v>95</v>
      </c>
      <c r="I530" s="7">
        <v>1</v>
      </c>
      <c r="J530" s="7">
        <v>1466</v>
      </c>
      <c r="M530" s="6">
        <v>1.2409348414885431</v>
      </c>
      <c r="N530" s="7">
        <f t="shared" si="16"/>
        <v>1.6132152939351061</v>
      </c>
      <c r="O530" s="19">
        <f t="shared" si="17"/>
        <v>2.2008394187382074</v>
      </c>
    </row>
    <row r="531" spans="1:15" x14ac:dyDescent="0.3">
      <c r="A531" s="7" t="s">
        <v>123</v>
      </c>
      <c r="B531" s="7" t="s">
        <v>292</v>
      </c>
      <c r="C531" s="7" t="s">
        <v>246</v>
      </c>
      <c r="D531" s="7" t="s">
        <v>111</v>
      </c>
      <c r="F531" s="34">
        <v>1725</v>
      </c>
      <c r="G531" s="7" t="s">
        <v>109</v>
      </c>
      <c r="H531" s="7" t="s">
        <v>95</v>
      </c>
      <c r="I531" s="7">
        <v>1</v>
      </c>
      <c r="J531" s="7">
        <v>1466</v>
      </c>
      <c r="M531" s="6">
        <v>1.6147885188182276</v>
      </c>
      <c r="N531" s="7">
        <f t="shared" si="16"/>
        <v>2.0992250744636958</v>
      </c>
      <c r="O531" s="19">
        <f t="shared" si="17"/>
        <v>2.8638814112738005</v>
      </c>
    </row>
    <row r="532" spans="1:15" x14ac:dyDescent="0.3">
      <c r="A532" s="7" t="s">
        <v>123</v>
      </c>
      <c r="B532" s="7" t="s">
        <v>293</v>
      </c>
      <c r="C532" s="7" t="s">
        <v>246</v>
      </c>
      <c r="D532" s="7" t="s">
        <v>111</v>
      </c>
      <c r="F532" s="34">
        <v>1726</v>
      </c>
      <c r="G532" s="7" t="s">
        <v>109</v>
      </c>
      <c r="H532" s="7" t="s">
        <v>95</v>
      </c>
      <c r="I532" s="7">
        <v>1</v>
      </c>
      <c r="J532" s="7">
        <v>1466</v>
      </c>
      <c r="M532" s="6">
        <v>1.6607295603401748</v>
      </c>
      <c r="N532" s="7">
        <f t="shared" si="16"/>
        <v>2.1589484284422276</v>
      </c>
      <c r="O532" s="19">
        <f t="shared" si="17"/>
        <v>2.9453593839593828</v>
      </c>
    </row>
    <row r="533" spans="1:15" x14ac:dyDescent="0.3">
      <c r="A533" s="7" t="s">
        <v>123</v>
      </c>
      <c r="B533" s="7" t="s">
        <v>294</v>
      </c>
      <c r="C533" s="7" t="s">
        <v>246</v>
      </c>
      <c r="D533" s="7" t="s">
        <v>111</v>
      </c>
      <c r="F533" s="34">
        <v>1727</v>
      </c>
      <c r="G533" s="7" t="s">
        <v>109</v>
      </c>
      <c r="H533" s="7" t="s">
        <v>95</v>
      </c>
      <c r="I533" s="7">
        <v>1</v>
      </c>
      <c r="J533" s="7">
        <v>1466</v>
      </c>
      <c r="M533" s="6">
        <v>1.3162107967803907</v>
      </c>
      <c r="N533" s="7">
        <f t="shared" si="16"/>
        <v>1.711074035814508</v>
      </c>
      <c r="O533" s="19">
        <f t="shared" si="17"/>
        <v>2.3343438414931899</v>
      </c>
    </row>
    <row r="534" spans="1:15" x14ac:dyDescent="0.3">
      <c r="A534" s="7" t="s">
        <v>123</v>
      </c>
      <c r="B534" s="7" t="s">
        <v>295</v>
      </c>
      <c r="C534" s="7" t="s">
        <v>246</v>
      </c>
      <c r="D534" s="7" t="s">
        <v>111</v>
      </c>
      <c r="F534" s="34">
        <v>1728</v>
      </c>
      <c r="G534" s="7" t="s">
        <v>109</v>
      </c>
      <c r="H534" s="7" t="s">
        <v>95</v>
      </c>
      <c r="I534" s="7">
        <v>1</v>
      </c>
      <c r="J534" s="7">
        <v>1466</v>
      </c>
      <c r="M534" s="6">
        <v>1.7338060137782532</v>
      </c>
      <c r="N534" s="7">
        <f t="shared" si="16"/>
        <v>2.2539478179117292</v>
      </c>
      <c r="O534" s="19">
        <f t="shared" si="17"/>
        <v>3.0749629166599308</v>
      </c>
    </row>
    <row r="535" spans="1:15" x14ac:dyDescent="0.3">
      <c r="A535" s="7" t="s">
        <v>123</v>
      </c>
      <c r="B535" s="7" t="s">
        <v>296</v>
      </c>
      <c r="C535" s="7" t="s">
        <v>246</v>
      </c>
      <c r="D535" s="7" t="s">
        <v>111</v>
      </c>
      <c r="F535" s="34">
        <v>1729</v>
      </c>
      <c r="G535" s="7" t="s">
        <v>109</v>
      </c>
      <c r="H535" s="7" t="s">
        <v>95</v>
      </c>
      <c r="I535" s="7">
        <v>1</v>
      </c>
      <c r="J535" s="7">
        <v>1466</v>
      </c>
      <c r="M535" s="6">
        <v>1.7106869243553917</v>
      </c>
      <c r="N535" s="7">
        <f t="shared" si="16"/>
        <v>2.2238930016620091</v>
      </c>
      <c r="O535" s="19">
        <f t="shared" si="17"/>
        <v>3.0339604388294803</v>
      </c>
    </row>
    <row r="536" spans="1:15" x14ac:dyDescent="0.3">
      <c r="A536" s="7" t="s">
        <v>123</v>
      </c>
      <c r="B536" s="7" t="s">
        <v>297</v>
      </c>
      <c r="C536" s="7" t="s">
        <v>246</v>
      </c>
      <c r="D536" s="7" t="s">
        <v>111</v>
      </c>
      <c r="F536" s="34">
        <v>1730</v>
      </c>
      <c r="G536" s="7" t="s">
        <v>109</v>
      </c>
      <c r="H536" s="7" t="s">
        <v>95</v>
      </c>
      <c r="I536" s="7">
        <v>1</v>
      </c>
      <c r="J536" s="7">
        <v>1466</v>
      </c>
      <c r="M536" s="6">
        <v>1.0848285976532481</v>
      </c>
      <c r="N536" s="7">
        <f t="shared" si="16"/>
        <v>1.4102771769492226</v>
      </c>
      <c r="O536" s="19">
        <f t="shared" si="17"/>
        <v>1.9239797775569203</v>
      </c>
    </row>
    <row r="537" spans="1:15" x14ac:dyDescent="0.3">
      <c r="A537" s="7" t="s">
        <v>123</v>
      </c>
      <c r="B537" s="7" t="s">
        <v>298</v>
      </c>
      <c r="C537" s="7" t="s">
        <v>246</v>
      </c>
      <c r="D537" s="7" t="s">
        <v>111</v>
      </c>
      <c r="F537" s="34">
        <v>1731</v>
      </c>
      <c r="G537" s="7" t="s">
        <v>109</v>
      </c>
      <c r="H537" s="7" t="s">
        <v>95</v>
      </c>
      <c r="I537" s="7">
        <v>1</v>
      </c>
      <c r="J537" s="7">
        <v>1466</v>
      </c>
      <c r="M537" s="6">
        <v>1.172756546043223</v>
      </c>
      <c r="N537" s="7">
        <f t="shared" si="16"/>
        <v>1.52458350985619</v>
      </c>
      <c r="O537" s="19">
        <f t="shared" si="17"/>
        <v>2.0799229329552387</v>
      </c>
    </row>
    <row r="538" spans="1:15" x14ac:dyDescent="0.3">
      <c r="A538" s="7" t="s">
        <v>123</v>
      </c>
      <c r="B538" s="7" t="s">
        <v>299</v>
      </c>
      <c r="C538" s="7" t="s">
        <v>246</v>
      </c>
      <c r="D538" s="7" t="s">
        <v>111</v>
      </c>
      <c r="F538" s="34">
        <v>1732</v>
      </c>
      <c r="G538" s="7" t="s">
        <v>109</v>
      </c>
      <c r="H538" s="7" t="s">
        <v>95</v>
      </c>
      <c r="I538" s="7">
        <v>1</v>
      </c>
      <c r="J538" s="7">
        <v>1466</v>
      </c>
      <c r="M538" s="6">
        <v>0.91502673093200626</v>
      </c>
      <c r="N538" s="7">
        <f t="shared" si="16"/>
        <v>1.1895347502116083</v>
      </c>
      <c r="O538" s="19">
        <f t="shared" si="17"/>
        <v>1.6228304914210208</v>
      </c>
    </row>
    <row r="539" spans="1:15" x14ac:dyDescent="0.3">
      <c r="A539" s="7" t="s">
        <v>123</v>
      </c>
      <c r="B539" s="7" t="s">
        <v>300</v>
      </c>
      <c r="C539" s="7" t="s">
        <v>246</v>
      </c>
      <c r="D539" s="7" t="s">
        <v>111</v>
      </c>
      <c r="F539" s="34">
        <v>1733</v>
      </c>
      <c r="G539" s="7" t="s">
        <v>109</v>
      </c>
      <c r="H539" s="7" t="s">
        <v>95</v>
      </c>
      <c r="I539" s="7">
        <v>1</v>
      </c>
      <c r="J539" s="7">
        <v>1466</v>
      </c>
      <c r="M539" s="6">
        <v>1.0937038899051323</v>
      </c>
      <c r="N539" s="7">
        <f t="shared" si="16"/>
        <v>1.4218150568766721</v>
      </c>
      <c r="O539" s="19">
        <f t="shared" si="17"/>
        <v>1.9397204050159238</v>
      </c>
    </row>
    <row r="540" spans="1:15" x14ac:dyDescent="0.3">
      <c r="A540" s="7" t="s">
        <v>123</v>
      </c>
      <c r="B540" s="7" t="s">
        <v>301</v>
      </c>
      <c r="C540" s="7" t="s">
        <v>246</v>
      </c>
      <c r="D540" s="7" t="s">
        <v>111</v>
      </c>
      <c r="F540" s="34">
        <v>1734</v>
      </c>
      <c r="G540" s="7" t="s">
        <v>109</v>
      </c>
      <c r="H540" s="7" t="s">
        <v>95</v>
      </c>
      <c r="I540" s="7">
        <v>1</v>
      </c>
      <c r="J540" s="7">
        <v>1466</v>
      </c>
      <c r="M540" s="6">
        <v>1.3629847989350459</v>
      </c>
      <c r="N540" s="7">
        <f t="shared" si="16"/>
        <v>1.7718802386155597</v>
      </c>
      <c r="O540" s="19">
        <f t="shared" si="17"/>
        <v>2.4172990977019913</v>
      </c>
    </row>
    <row r="541" spans="1:15" x14ac:dyDescent="0.3">
      <c r="A541" s="7" t="s">
        <v>123</v>
      </c>
      <c r="B541" s="7" t="s">
        <v>302</v>
      </c>
      <c r="C541" s="7" t="s">
        <v>246</v>
      </c>
      <c r="D541" s="7" t="s">
        <v>111</v>
      </c>
      <c r="F541" s="34">
        <v>1735</v>
      </c>
      <c r="G541" s="7" t="s">
        <v>109</v>
      </c>
      <c r="H541" s="7" t="s">
        <v>95</v>
      </c>
      <c r="I541" s="7">
        <v>1</v>
      </c>
      <c r="J541" s="7">
        <v>1466</v>
      </c>
      <c r="M541" s="6">
        <v>1.3553463086275455</v>
      </c>
      <c r="N541" s="7">
        <f t="shared" si="16"/>
        <v>1.7619502012158093</v>
      </c>
      <c r="O541" s="19">
        <f t="shared" si="17"/>
        <v>2.403751979830572</v>
      </c>
    </row>
    <row r="542" spans="1:15" x14ac:dyDescent="0.3">
      <c r="A542" s="7" t="s">
        <v>123</v>
      </c>
      <c r="B542" s="7" t="s">
        <v>303</v>
      </c>
      <c r="C542" s="7" t="s">
        <v>246</v>
      </c>
      <c r="D542" s="7" t="s">
        <v>111</v>
      </c>
      <c r="F542" s="34">
        <v>1736</v>
      </c>
      <c r="G542" s="7" t="s">
        <v>109</v>
      </c>
      <c r="H542" s="7" t="s">
        <v>95</v>
      </c>
      <c r="I542" s="7">
        <v>1</v>
      </c>
      <c r="J542" s="7">
        <v>1466</v>
      </c>
      <c r="O542" s="19"/>
    </row>
    <row r="543" spans="1:15" x14ac:dyDescent="0.3">
      <c r="A543" s="7" t="s">
        <v>123</v>
      </c>
      <c r="B543" s="7" t="s">
        <v>304</v>
      </c>
      <c r="C543" s="7" t="s">
        <v>246</v>
      </c>
      <c r="D543" s="7" t="s">
        <v>111</v>
      </c>
      <c r="F543" s="34">
        <v>1737</v>
      </c>
      <c r="G543" s="7" t="s">
        <v>109</v>
      </c>
      <c r="H543" s="7" t="s">
        <v>95</v>
      </c>
      <c r="I543" s="7">
        <v>1</v>
      </c>
      <c r="J543" s="7">
        <v>1466</v>
      </c>
      <c r="O543" s="19"/>
    </row>
    <row r="544" spans="1:15" x14ac:dyDescent="0.3">
      <c r="A544" s="7" t="s">
        <v>123</v>
      </c>
      <c r="B544" s="7" t="s">
        <v>305</v>
      </c>
      <c r="C544" s="7" t="s">
        <v>246</v>
      </c>
      <c r="D544" s="7" t="s">
        <v>111</v>
      </c>
      <c r="F544" s="34">
        <v>1738</v>
      </c>
      <c r="G544" s="7" t="s">
        <v>109</v>
      </c>
      <c r="H544" s="7" t="s">
        <v>95</v>
      </c>
      <c r="I544" s="7">
        <v>1</v>
      </c>
      <c r="J544" s="7">
        <v>1466</v>
      </c>
      <c r="M544" s="6">
        <v>1.2072378723032555</v>
      </c>
      <c r="N544" s="7">
        <f t="shared" si="16"/>
        <v>1.5694092339942323</v>
      </c>
      <c r="O544" s="19">
        <f t="shared" si="17"/>
        <v>2.1410767175910399</v>
      </c>
    </row>
    <row r="545" spans="1:15" x14ac:dyDescent="0.3">
      <c r="A545" s="7" t="s">
        <v>123</v>
      </c>
      <c r="B545" s="7" t="s">
        <v>306</v>
      </c>
      <c r="C545" s="7" t="s">
        <v>246</v>
      </c>
      <c r="D545" s="7" t="s">
        <v>111</v>
      </c>
      <c r="F545" s="34">
        <v>1739</v>
      </c>
      <c r="G545" s="7" t="s">
        <v>109</v>
      </c>
      <c r="H545" s="7" t="s">
        <v>95</v>
      </c>
      <c r="I545" s="7">
        <v>1</v>
      </c>
      <c r="J545" s="7">
        <v>1466</v>
      </c>
      <c r="M545" s="6">
        <v>1.3163740170386382</v>
      </c>
      <c r="N545" s="7">
        <f t="shared" si="16"/>
        <v>1.7112862221502296</v>
      </c>
      <c r="O545" s="19">
        <f t="shared" si="17"/>
        <v>2.3346333180767118</v>
      </c>
    </row>
    <row r="546" spans="1:15" x14ac:dyDescent="0.3">
      <c r="A546" s="7" t="s">
        <v>123</v>
      </c>
      <c r="B546" s="7" t="s">
        <v>307</v>
      </c>
      <c r="C546" s="7" t="s">
        <v>246</v>
      </c>
      <c r="D546" s="7" t="s">
        <v>111</v>
      </c>
      <c r="F546" s="34">
        <v>1740</v>
      </c>
      <c r="G546" s="7" t="s">
        <v>109</v>
      </c>
      <c r="H546" s="7" t="s">
        <v>95</v>
      </c>
      <c r="I546" s="7">
        <v>1</v>
      </c>
      <c r="J546" s="7">
        <v>1466</v>
      </c>
      <c r="M546" s="6">
        <v>1.8723362824812433</v>
      </c>
      <c r="N546" s="7">
        <f t="shared" si="16"/>
        <v>2.4340371672256165</v>
      </c>
      <c r="O546" s="19">
        <f t="shared" si="17"/>
        <v>3.3206509784796947</v>
      </c>
    </row>
    <row r="547" spans="1:15" x14ac:dyDescent="0.3">
      <c r="A547" s="7" t="s">
        <v>123</v>
      </c>
      <c r="B547" s="7" t="s">
        <v>308</v>
      </c>
      <c r="C547" s="7" t="s">
        <v>246</v>
      </c>
      <c r="D547" s="7" t="s">
        <v>111</v>
      </c>
      <c r="F547" s="34">
        <v>1741</v>
      </c>
      <c r="G547" s="7" t="s">
        <v>109</v>
      </c>
      <c r="H547" s="7" t="s">
        <v>95</v>
      </c>
      <c r="I547" s="7">
        <v>1</v>
      </c>
      <c r="J547" s="7">
        <v>1466</v>
      </c>
      <c r="M547" s="6">
        <v>1.7928185672211339</v>
      </c>
      <c r="N547" s="7">
        <f t="shared" si="16"/>
        <v>2.3306641373874739</v>
      </c>
      <c r="O547" s="19">
        <f t="shared" si="17"/>
        <v>3.1796236526432113</v>
      </c>
    </row>
    <row r="548" spans="1:15" x14ac:dyDescent="0.3">
      <c r="A548" s="7" t="s">
        <v>123</v>
      </c>
      <c r="B548" s="7" t="s">
        <v>309</v>
      </c>
      <c r="C548" s="7" t="s">
        <v>246</v>
      </c>
      <c r="D548" s="7" t="s">
        <v>111</v>
      </c>
      <c r="F548" s="34">
        <v>1742</v>
      </c>
      <c r="G548" s="7" t="s">
        <v>109</v>
      </c>
      <c r="H548" s="7" t="s">
        <v>95</v>
      </c>
      <c r="I548" s="7">
        <v>1</v>
      </c>
      <c r="J548" s="7">
        <v>1466</v>
      </c>
      <c r="M548" s="6">
        <v>1.0607190211422322</v>
      </c>
      <c r="N548" s="7">
        <f t="shared" si="16"/>
        <v>1.3789347274849018</v>
      </c>
      <c r="O548" s="19">
        <f t="shared" si="17"/>
        <v>1.8812206377693066</v>
      </c>
    </row>
    <row r="549" spans="1:15" x14ac:dyDescent="0.3">
      <c r="A549" s="7" t="s">
        <v>123</v>
      </c>
      <c r="B549" s="7" t="s">
        <v>310</v>
      </c>
      <c r="C549" s="7" t="s">
        <v>246</v>
      </c>
      <c r="D549" s="7" t="s">
        <v>111</v>
      </c>
      <c r="F549" s="34">
        <v>1743</v>
      </c>
      <c r="G549" s="7" t="s">
        <v>109</v>
      </c>
      <c r="H549" s="7" t="s">
        <v>95</v>
      </c>
      <c r="I549" s="7">
        <v>1</v>
      </c>
      <c r="J549" s="7">
        <v>1466</v>
      </c>
      <c r="M549" s="6">
        <v>0.90136770226788399</v>
      </c>
      <c r="N549" s="7">
        <f t="shared" si="16"/>
        <v>1.1717780129482491</v>
      </c>
      <c r="O549" s="19">
        <f t="shared" si="17"/>
        <v>1.5986057475419497</v>
      </c>
    </row>
    <row r="550" spans="1:15" x14ac:dyDescent="0.3">
      <c r="A550" s="7" t="s">
        <v>123</v>
      </c>
      <c r="B550" s="7" t="s">
        <v>311</v>
      </c>
      <c r="C550" s="7" t="s">
        <v>246</v>
      </c>
      <c r="D550" s="7" t="s">
        <v>111</v>
      </c>
      <c r="F550" s="34">
        <v>1744</v>
      </c>
      <c r="G550" s="7" t="s">
        <v>109</v>
      </c>
      <c r="H550" s="7" t="s">
        <v>95</v>
      </c>
      <c r="I550" s="7">
        <v>1</v>
      </c>
      <c r="J550" s="7">
        <v>1466</v>
      </c>
      <c r="M550" s="6">
        <v>0.84573855819740207</v>
      </c>
      <c r="N550" s="7">
        <f t="shared" si="16"/>
        <v>1.0994601256566228</v>
      </c>
      <c r="O550" s="19">
        <f t="shared" si="17"/>
        <v>1.4999456011686532</v>
      </c>
    </row>
    <row r="551" spans="1:15" x14ac:dyDescent="0.3">
      <c r="A551" s="7" t="s">
        <v>123</v>
      </c>
      <c r="B551" s="7" t="s">
        <v>312</v>
      </c>
      <c r="C551" s="7" t="s">
        <v>246</v>
      </c>
      <c r="D551" s="7" t="s">
        <v>111</v>
      </c>
      <c r="F551" s="34">
        <v>1745</v>
      </c>
      <c r="G551" s="7" t="s">
        <v>109</v>
      </c>
      <c r="H551" s="7" t="s">
        <v>95</v>
      </c>
      <c r="I551" s="7">
        <v>1</v>
      </c>
      <c r="J551" s="7">
        <v>1466</v>
      </c>
      <c r="M551" s="6">
        <v>1.0206880921471002</v>
      </c>
      <c r="N551" s="7">
        <f t="shared" si="16"/>
        <v>1.3268945197912303</v>
      </c>
      <c r="O551" s="19">
        <f t="shared" si="17"/>
        <v>1.81022444719131</v>
      </c>
    </row>
    <row r="552" spans="1:15" x14ac:dyDescent="0.3">
      <c r="A552" s="7" t="s">
        <v>123</v>
      </c>
      <c r="B552" s="7" t="s">
        <v>313</v>
      </c>
      <c r="C552" s="7" t="s">
        <v>246</v>
      </c>
      <c r="D552" s="7" t="s">
        <v>111</v>
      </c>
      <c r="F552" s="34">
        <v>1746</v>
      </c>
      <c r="G552" s="7" t="s">
        <v>109</v>
      </c>
      <c r="H552" s="7" t="s">
        <v>95</v>
      </c>
      <c r="I552" s="7">
        <v>1</v>
      </c>
      <c r="J552" s="7">
        <v>1466</v>
      </c>
      <c r="M552" s="6">
        <v>1.5613799287940959</v>
      </c>
      <c r="N552" s="7">
        <f t="shared" si="16"/>
        <v>2.0297939074323246</v>
      </c>
      <c r="O552" s="19">
        <f t="shared" si="17"/>
        <v>2.7691594917221347</v>
      </c>
    </row>
    <row r="553" spans="1:15" x14ac:dyDescent="0.3">
      <c r="A553" s="7" t="s">
        <v>123</v>
      </c>
      <c r="B553" s="7" t="s">
        <v>314</v>
      </c>
      <c r="C553" s="7" t="s">
        <v>246</v>
      </c>
      <c r="D553" s="7" t="s">
        <v>111</v>
      </c>
      <c r="F553" s="34">
        <v>1747</v>
      </c>
      <c r="G553" s="7" t="s">
        <v>109</v>
      </c>
      <c r="H553" s="7" t="s">
        <v>95</v>
      </c>
      <c r="I553" s="7">
        <v>1</v>
      </c>
      <c r="J553" s="7">
        <v>1466</v>
      </c>
      <c r="M553" s="6">
        <v>1.2835760864292829</v>
      </c>
      <c r="N553" s="7">
        <f t="shared" si="16"/>
        <v>1.6686489123580679</v>
      </c>
      <c r="O553" s="19">
        <f t="shared" si="17"/>
        <v>2.2764650918936806</v>
      </c>
    </row>
    <row r="554" spans="1:15" x14ac:dyDescent="0.3">
      <c r="A554" s="7" t="s">
        <v>123</v>
      </c>
      <c r="B554" s="7" t="s">
        <v>315</v>
      </c>
      <c r="C554" s="7" t="s">
        <v>246</v>
      </c>
      <c r="D554" s="7" t="s">
        <v>111</v>
      </c>
      <c r="F554" s="34">
        <v>1748</v>
      </c>
      <c r="G554" s="7" t="s">
        <v>109</v>
      </c>
      <c r="H554" s="7" t="s">
        <v>95</v>
      </c>
      <c r="I554" s="7">
        <v>1</v>
      </c>
      <c r="J554" s="7">
        <v>1466</v>
      </c>
      <c r="M554" s="6">
        <v>1.3064898015288551</v>
      </c>
      <c r="N554" s="7">
        <f t="shared" si="16"/>
        <v>1.6984367419875117</v>
      </c>
      <c r="O554" s="19">
        <f t="shared" si="17"/>
        <v>2.3171033314972878</v>
      </c>
    </row>
    <row r="555" spans="1:15" x14ac:dyDescent="0.3">
      <c r="A555" s="7" t="s">
        <v>123</v>
      </c>
      <c r="B555" s="7" t="s">
        <v>316</v>
      </c>
      <c r="C555" s="7" t="s">
        <v>246</v>
      </c>
      <c r="D555" s="7" t="s">
        <v>111</v>
      </c>
      <c r="F555" s="34">
        <v>1749</v>
      </c>
      <c r="G555" s="7" t="s">
        <v>109</v>
      </c>
      <c r="H555" s="7" t="s">
        <v>95</v>
      </c>
      <c r="I555" s="7">
        <v>1</v>
      </c>
      <c r="J555" s="7">
        <v>1466</v>
      </c>
      <c r="M555" s="6">
        <v>1.5192898169751257</v>
      </c>
      <c r="N555" s="7">
        <f t="shared" si="16"/>
        <v>1.9750767620676635</v>
      </c>
      <c r="O555" s="19">
        <f t="shared" si="17"/>
        <v>2.69451127157935</v>
      </c>
    </row>
    <row r="556" spans="1:15" x14ac:dyDescent="0.3">
      <c r="A556" s="7" t="s">
        <v>123</v>
      </c>
      <c r="B556" s="7" t="s">
        <v>317</v>
      </c>
      <c r="C556" s="7" t="s">
        <v>246</v>
      </c>
      <c r="D556" s="7" t="s">
        <v>111</v>
      </c>
      <c r="F556" s="34">
        <v>1750</v>
      </c>
      <c r="G556" s="7" t="s">
        <v>109</v>
      </c>
      <c r="H556" s="7" t="s">
        <v>95</v>
      </c>
      <c r="I556" s="7">
        <v>1</v>
      </c>
      <c r="J556" s="7">
        <v>1466</v>
      </c>
      <c r="M556" s="6">
        <v>1.6710898193101376</v>
      </c>
      <c r="N556" s="7">
        <f t="shared" si="16"/>
        <v>2.1724167651031787</v>
      </c>
      <c r="O556" s="19">
        <f t="shared" si="17"/>
        <v>2.9637336495268469</v>
      </c>
    </row>
    <row r="557" spans="1:15" x14ac:dyDescent="0.3">
      <c r="A557" s="7" t="s">
        <v>123</v>
      </c>
      <c r="B557" s="7" t="s">
        <v>318</v>
      </c>
      <c r="C557" s="7" t="s">
        <v>246</v>
      </c>
      <c r="D557" s="7" t="s">
        <v>111</v>
      </c>
      <c r="F557" s="34">
        <v>1751</v>
      </c>
      <c r="G557" s="7" t="s">
        <v>109</v>
      </c>
      <c r="H557" s="7" t="s">
        <v>95</v>
      </c>
      <c r="I557" s="7">
        <v>1</v>
      </c>
      <c r="J557" s="7">
        <v>1466</v>
      </c>
      <c r="M557" s="6">
        <v>1.7036431713605917</v>
      </c>
      <c r="N557" s="7">
        <f t="shared" si="16"/>
        <v>2.2147361227687692</v>
      </c>
      <c r="O557" s="19">
        <f t="shared" si="17"/>
        <v>3.0214681074608039</v>
      </c>
    </row>
    <row r="558" spans="1:15" x14ac:dyDescent="0.3">
      <c r="A558" s="7" t="s">
        <v>123</v>
      </c>
      <c r="B558" s="7" t="s">
        <v>319</v>
      </c>
      <c r="C558" s="7" t="s">
        <v>246</v>
      </c>
      <c r="D558" s="7" t="s">
        <v>111</v>
      </c>
      <c r="F558" s="34">
        <v>1752</v>
      </c>
      <c r="G558" s="7" t="s">
        <v>109</v>
      </c>
      <c r="H558" s="7" t="s">
        <v>95</v>
      </c>
      <c r="I558" s="7">
        <v>1</v>
      </c>
      <c r="J558" s="7">
        <v>1466</v>
      </c>
      <c r="M558" s="6">
        <v>1.6209769126609275</v>
      </c>
      <c r="N558" s="7">
        <f t="shared" ref="N558:N606" si="18">M558*1.3</f>
        <v>2.1072699864592059</v>
      </c>
      <c r="O558" s="19">
        <f t="shared" si="17"/>
        <v>2.8748567345964613</v>
      </c>
    </row>
    <row r="559" spans="1:15" x14ac:dyDescent="0.3">
      <c r="A559" s="7" t="s">
        <v>123</v>
      </c>
      <c r="B559" s="7" t="s">
        <v>320</v>
      </c>
      <c r="C559" s="7" t="s">
        <v>246</v>
      </c>
      <c r="D559" s="7" t="s">
        <v>111</v>
      </c>
      <c r="F559" s="34">
        <v>1753</v>
      </c>
      <c r="G559" s="7" t="s">
        <v>109</v>
      </c>
      <c r="H559" s="7" t="s">
        <v>95</v>
      </c>
      <c r="I559" s="7">
        <v>1</v>
      </c>
      <c r="J559" s="7">
        <v>1466</v>
      </c>
      <c r="M559" s="6">
        <v>1.7340661041866132</v>
      </c>
      <c r="N559" s="7">
        <f t="shared" si="18"/>
        <v>2.2542859354425975</v>
      </c>
      <c r="O559" s="19">
        <f t="shared" si="17"/>
        <v>3.0754241956924933</v>
      </c>
    </row>
    <row r="560" spans="1:15" x14ac:dyDescent="0.3">
      <c r="A560" s="7" t="s">
        <v>123</v>
      </c>
      <c r="B560" s="7" t="s">
        <v>321</v>
      </c>
      <c r="C560" s="7" t="s">
        <v>246</v>
      </c>
      <c r="D560" s="7" t="s">
        <v>111</v>
      </c>
      <c r="F560" s="34">
        <v>1754</v>
      </c>
      <c r="G560" s="7" t="s">
        <v>109</v>
      </c>
      <c r="H560" s="7" t="s">
        <v>95</v>
      </c>
      <c r="I560" s="7">
        <v>1</v>
      </c>
      <c r="J560" s="7">
        <v>1466</v>
      </c>
      <c r="M560" s="6">
        <v>1.3201772395884002</v>
      </c>
      <c r="N560" s="7">
        <f t="shared" si="18"/>
        <v>1.7162304114649203</v>
      </c>
      <c r="O560" s="19">
        <f t="shared" si="17"/>
        <v>2.3413784603887047</v>
      </c>
    </row>
    <row r="561" spans="1:15" x14ac:dyDescent="0.3">
      <c r="A561" s="7" t="s">
        <v>123</v>
      </c>
      <c r="B561" s="7" t="s">
        <v>322</v>
      </c>
      <c r="C561" s="7" t="s">
        <v>246</v>
      </c>
      <c r="D561" s="7" t="s">
        <v>111</v>
      </c>
      <c r="F561" s="34">
        <v>1755</v>
      </c>
      <c r="G561" s="7" t="s">
        <v>109</v>
      </c>
      <c r="H561" s="7" t="s">
        <v>95</v>
      </c>
      <c r="I561" s="7">
        <v>1</v>
      </c>
      <c r="J561" s="7">
        <v>1466</v>
      </c>
      <c r="M561" s="6">
        <v>1.2330835704153331</v>
      </c>
      <c r="N561" s="7">
        <f t="shared" si="18"/>
        <v>1.6030086415399332</v>
      </c>
      <c r="O561" s="19">
        <f t="shared" si="17"/>
        <v>2.1869149270667574</v>
      </c>
    </row>
    <row r="562" spans="1:15" x14ac:dyDescent="0.3">
      <c r="A562" s="7" t="s">
        <v>123</v>
      </c>
      <c r="B562" s="7" t="s">
        <v>323</v>
      </c>
      <c r="C562" s="7" t="s">
        <v>246</v>
      </c>
      <c r="D562" s="7" t="s">
        <v>111</v>
      </c>
      <c r="F562" s="34">
        <v>1756</v>
      </c>
      <c r="G562" s="7" t="s">
        <v>109</v>
      </c>
      <c r="H562" s="7" t="s">
        <v>95</v>
      </c>
      <c r="I562" s="7">
        <v>1</v>
      </c>
      <c r="J562" s="7">
        <v>1466</v>
      </c>
      <c r="M562" s="6">
        <v>1.6872449641713485</v>
      </c>
      <c r="N562" s="7">
        <f t="shared" si="18"/>
        <v>2.193418453422753</v>
      </c>
      <c r="O562" s="19">
        <f t="shared" si="17"/>
        <v>2.9923853389123507</v>
      </c>
    </row>
    <row r="563" spans="1:15" x14ac:dyDescent="0.3">
      <c r="A563" s="7" t="s">
        <v>123</v>
      </c>
      <c r="B563" s="7" t="s">
        <v>324</v>
      </c>
      <c r="C563" s="7" t="s">
        <v>246</v>
      </c>
      <c r="D563" s="7" t="s">
        <v>111</v>
      </c>
      <c r="F563" s="34">
        <v>1757</v>
      </c>
      <c r="G563" s="7" t="s">
        <v>109</v>
      </c>
      <c r="H563" s="7" t="s">
        <v>95</v>
      </c>
      <c r="I563" s="7">
        <v>1</v>
      </c>
      <c r="J563" s="7">
        <v>1466</v>
      </c>
      <c r="M563" s="6">
        <v>2.1788473534047141</v>
      </c>
      <c r="N563" s="7">
        <f t="shared" si="18"/>
        <v>2.8325015594261287</v>
      </c>
      <c r="O563" s="19">
        <f t="shared" si="17"/>
        <v>3.8642586076754828</v>
      </c>
    </row>
    <row r="564" spans="1:15" x14ac:dyDescent="0.3">
      <c r="A564" s="7" t="s">
        <v>123</v>
      </c>
      <c r="B564" s="7" t="s">
        <v>325</v>
      </c>
      <c r="C564" s="7" t="s">
        <v>246</v>
      </c>
      <c r="D564" s="7" t="s">
        <v>111</v>
      </c>
      <c r="F564" s="34">
        <v>1758</v>
      </c>
      <c r="G564" s="7" t="s">
        <v>109</v>
      </c>
      <c r="H564" s="7" t="s">
        <v>95</v>
      </c>
      <c r="I564" s="7">
        <v>1</v>
      </c>
      <c r="J564" s="7">
        <v>1466</v>
      </c>
      <c r="M564" s="6">
        <v>1.6735916405755398</v>
      </c>
      <c r="N564" s="7">
        <f t="shared" si="18"/>
        <v>2.1756691327482018</v>
      </c>
      <c r="O564" s="19">
        <f t="shared" si="17"/>
        <v>2.968170713162622</v>
      </c>
    </row>
    <row r="565" spans="1:15" x14ac:dyDescent="0.3">
      <c r="A565" s="7" t="s">
        <v>123</v>
      </c>
      <c r="B565" s="7" t="s">
        <v>326</v>
      </c>
      <c r="C565" s="7" t="s">
        <v>246</v>
      </c>
      <c r="D565" s="7" t="s">
        <v>111</v>
      </c>
      <c r="F565" s="34">
        <v>1759</v>
      </c>
      <c r="G565" s="7" t="s">
        <v>109</v>
      </c>
      <c r="H565" s="7" t="s">
        <v>95</v>
      </c>
      <c r="I565" s="7">
        <v>1</v>
      </c>
      <c r="J565" s="7">
        <v>1466</v>
      </c>
      <c r="M565" s="6">
        <v>1.3065721129791348</v>
      </c>
      <c r="N565" s="7">
        <f t="shared" si="18"/>
        <v>1.6985437468728752</v>
      </c>
      <c r="O565" s="19">
        <f t="shared" si="17"/>
        <v>2.3172493136055601</v>
      </c>
    </row>
    <row r="566" spans="1:15" x14ac:dyDescent="0.3">
      <c r="A566" s="7" t="s">
        <v>123</v>
      </c>
      <c r="B566" s="7" t="s">
        <v>327</v>
      </c>
      <c r="C566" s="7" t="s">
        <v>246</v>
      </c>
      <c r="D566" s="7" t="s">
        <v>111</v>
      </c>
      <c r="F566" s="34">
        <v>1760</v>
      </c>
      <c r="G566" s="7" t="s">
        <v>109</v>
      </c>
      <c r="H566" s="7" t="s">
        <v>95</v>
      </c>
      <c r="I566" s="7">
        <v>1</v>
      </c>
      <c r="J566" s="7">
        <v>1466</v>
      </c>
      <c r="M566" s="6">
        <v>1.3348821355806062</v>
      </c>
      <c r="N566" s="7">
        <f t="shared" si="18"/>
        <v>1.7353467762547881</v>
      </c>
      <c r="O566" s="19">
        <f t="shared" si="17"/>
        <v>2.3674580849314979</v>
      </c>
    </row>
    <row r="567" spans="1:15" x14ac:dyDescent="0.3">
      <c r="A567" s="7" t="s">
        <v>123</v>
      </c>
      <c r="B567" s="7" t="s">
        <v>328</v>
      </c>
      <c r="C567" s="7" t="s">
        <v>246</v>
      </c>
      <c r="D567" s="7" t="s">
        <v>111</v>
      </c>
      <c r="F567" s="34">
        <v>1761</v>
      </c>
      <c r="G567" s="7" t="s">
        <v>109</v>
      </c>
      <c r="H567" s="7" t="s">
        <v>95</v>
      </c>
      <c r="I567" s="7">
        <v>1</v>
      </c>
      <c r="J567" s="7">
        <v>1466</v>
      </c>
      <c r="M567" s="6">
        <v>1.2917139759391487</v>
      </c>
      <c r="N567" s="7">
        <f t="shared" si="18"/>
        <v>1.6792281687208934</v>
      </c>
      <c r="O567" s="19">
        <f t="shared" si="17"/>
        <v>2.2908979109425558</v>
      </c>
    </row>
    <row r="568" spans="1:15" x14ac:dyDescent="0.3">
      <c r="A568" s="7" t="s">
        <v>123</v>
      </c>
      <c r="B568" s="7" t="s">
        <v>329</v>
      </c>
      <c r="C568" s="7" t="s">
        <v>246</v>
      </c>
      <c r="D568" s="7" t="s">
        <v>111</v>
      </c>
      <c r="F568" s="34">
        <v>1762</v>
      </c>
      <c r="G568" s="7" t="s">
        <v>109</v>
      </c>
      <c r="H568" s="7" t="s">
        <v>95</v>
      </c>
      <c r="I568" s="7">
        <v>1</v>
      </c>
      <c r="J568" s="7">
        <v>1466</v>
      </c>
      <c r="M568" s="6">
        <v>1.313125272319662</v>
      </c>
      <c r="N568" s="7">
        <f t="shared" si="18"/>
        <v>1.7070628540155608</v>
      </c>
      <c r="O568" s="19">
        <f t="shared" si="17"/>
        <v>2.3288715607306423</v>
      </c>
    </row>
    <row r="569" spans="1:15" x14ac:dyDescent="0.3">
      <c r="A569" s="7" t="s">
        <v>123</v>
      </c>
      <c r="B569" s="7" t="s">
        <v>330</v>
      </c>
      <c r="C569" s="7" t="s">
        <v>246</v>
      </c>
      <c r="D569" s="7" t="s">
        <v>111</v>
      </c>
      <c r="F569" s="34">
        <v>1763</v>
      </c>
      <c r="G569" s="7" t="s">
        <v>109</v>
      </c>
      <c r="H569" s="7" t="s">
        <v>95</v>
      </c>
      <c r="I569" s="7">
        <v>1</v>
      </c>
      <c r="J569" s="7">
        <v>1466</v>
      </c>
      <c r="M569" s="6">
        <v>1.5854955368297039</v>
      </c>
      <c r="N569" s="7">
        <f t="shared" si="18"/>
        <v>2.0611441978786154</v>
      </c>
      <c r="O569" s="19">
        <f t="shared" si="17"/>
        <v>2.8119293286202121</v>
      </c>
    </row>
    <row r="570" spans="1:15" x14ac:dyDescent="0.3">
      <c r="A570" s="7" t="s">
        <v>123</v>
      </c>
      <c r="B570" s="7" t="s">
        <v>331</v>
      </c>
      <c r="C570" s="7" t="s">
        <v>246</v>
      </c>
      <c r="D570" s="7" t="s">
        <v>111</v>
      </c>
      <c r="F570" s="34">
        <v>1764</v>
      </c>
      <c r="G570" s="7" t="s">
        <v>109</v>
      </c>
      <c r="H570" s="7" t="s">
        <v>95</v>
      </c>
      <c r="I570" s="7">
        <v>1</v>
      </c>
      <c r="J570" s="7">
        <v>1466</v>
      </c>
      <c r="M570" s="6">
        <v>1.7334835558492079</v>
      </c>
      <c r="N570" s="7">
        <f t="shared" si="18"/>
        <v>2.2535286226039704</v>
      </c>
      <c r="O570" s="19">
        <f t="shared" si="17"/>
        <v>3.0743910267448435</v>
      </c>
    </row>
    <row r="571" spans="1:15" x14ac:dyDescent="0.3">
      <c r="A571" s="7" t="s">
        <v>123</v>
      </c>
      <c r="B571" s="7" t="s">
        <v>332</v>
      </c>
      <c r="C571" s="7" t="s">
        <v>246</v>
      </c>
      <c r="D571" s="7" t="s">
        <v>111</v>
      </c>
      <c r="F571" s="34">
        <v>1765</v>
      </c>
      <c r="G571" s="7" t="s">
        <v>109</v>
      </c>
      <c r="H571" s="7" t="s">
        <v>95</v>
      </c>
      <c r="I571" s="7">
        <v>1</v>
      </c>
      <c r="J571" s="7">
        <v>1466</v>
      </c>
      <c r="M571" s="6">
        <v>1.9182417283787425</v>
      </c>
      <c r="N571" s="7">
        <f t="shared" si="18"/>
        <v>2.4937142468923654</v>
      </c>
      <c r="O571" s="19">
        <f t="shared" si="17"/>
        <v>3.4020658211355599</v>
      </c>
    </row>
    <row r="572" spans="1:15" x14ac:dyDescent="0.3">
      <c r="A572" s="7" t="s">
        <v>123</v>
      </c>
      <c r="B572" s="7" t="s">
        <v>333</v>
      </c>
      <c r="C572" s="7" t="s">
        <v>246</v>
      </c>
      <c r="D572" s="7" t="s">
        <v>111</v>
      </c>
      <c r="F572" s="34">
        <v>1766</v>
      </c>
      <c r="G572" s="7" t="s">
        <v>109</v>
      </c>
      <c r="H572" s="7" t="s">
        <v>95</v>
      </c>
      <c r="I572" s="7">
        <v>1</v>
      </c>
      <c r="J572" s="7">
        <v>1466</v>
      </c>
      <c r="M572" s="6">
        <v>1.8254399016709939</v>
      </c>
      <c r="N572" s="7">
        <f t="shared" si="18"/>
        <v>2.3730718721722921</v>
      </c>
      <c r="O572" s="19">
        <f t="shared" si="17"/>
        <v>3.2374786796347781</v>
      </c>
    </row>
    <row r="573" spans="1:15" x14ac:dyDescent="0.3">
      <c r="A573" s="7" t="s">
        <v>123</v>
      </c>
      <c r="B573" s="7" t="s">
        <v>334</v>
      </c>
      <c r="C573" s="7" t="s">
        <v>246</v>
      </c>
      <c r="D573" s="7" t="s">
        <v>111</v>
      </c>
      <c r="F573" s="34">
        <v>1767</v>
      </c>
      <c r="G573" s="7" t="s">
        <v>109</v>
      </c>
      <c r="H573" s="7" t="s">
        <v>95</v>
      </c>
      <c r="I573" s="7">
        <v>1</v>
      </c>
      <c r="J573" s="7">
        <v>1466</v>
      </c>
      <c r="M573" s="6">
        <v>2.2273510289734761</v>
      </c>
      <c r="N573" s="7">
        <f t="shared" si="18"/>
        <v>2.8955563376655191</v>
      </c>
      <c r="O573" s="19">
        <f t="shared" si="17"/>
        <v>3.9502814974972975</v>
      </c>
    </row>
    <row r="574" spans="1:15" x14ac:dyDescent="0.3">
      <c r="A574" s="7" t="s">
        <v>123</v>
      </c>
      <c r="B574" s="7" t="s">
        <v>335</v>
      </c>
      <c r="C574" s="7" t="s">
        <v>246</v>
      </c>
      <c r="D574" s="7" t="s">
        <v>111</v>
      </c>
      <c r="F574" s="34">
        <v>1768</v>
      </c>
      <c r="G574" s="7" t="s">
        <v>109</v>
      </c>
      <c r="H574" s="7" t="s">
        <v>95</v>
      </c>
      <c r="I574" s="7">
        <v>1</v>
      </c>
      <c r="J574" s="7">
        <v>1466</v>
      </c>
      <c r="M574" s="6">
        <v>2.127124356099229</v>
      </c>
      <c r="N574" s="7">
        <f t="shared" si="18"/>
        <v>2.7652616629289977</v>
      </c>
      <c r="O574" s="19">
        <f t="shared" si="17"/>
        <v>3.7725261431500652</v>
      </c>
    </row>
    <row r="575" spans="1:15" x14ac:dyDescent="0.3">
      <c r="A575" s="7" t="s">
        <v>123</v>
      </c>
      <c r="B575" s="7" t="s">
        <v>336</v>
      </c>
      <c r="C575" s="7" t="s">
        <v>246</v>
      </c>
      <c r="D575" s="7" t="s">
        <v>111</v>
      </c>
      <c r="F575" s="34">
        <v>1769</v>
      </c>
      <c r="G575" s="7" t="s">
        <v>109</v>
      </c>
      <c r="H575" s="7" t="s">
        <v>95</v>
      </c>
      <c r="I575" s="7">
        <v>1</v>
      </c>
      <c r="J575" s="7">
        <v>1466</v>
      </c>
      <c r="M575" s="6">
        <v>1.570504648692276</v>
      </c>
      <c r="N575" s="7">
        <f t="shared" si="18"/>
        <v>2.0416560432999589</v>
      </c>
      <c r="O575" s="19">
        <f t="shared" si="17"/>
        <v>2.785342487448784</v>
      </c>
    </row>
    <row r="576" spans="1:15" x14ac:dyDescent="0.3">
      <c r="A576" s="7" t="s">
        <v>123</v>
      </c>
      <c r="B576" s="7" t="s">
        <v>337</v>
      </c>
      <c r="C576" s="7" t="s">
        <v>246</v>
      </c>
      <c r="D576" s="7" t="s">
        <v>111</v>
      </c>
      <c r="F576" s="34">
        <v>1770</v>
      </c>
      <c r="G576" s="7" t="s">
        <v>109</v>
      </c>
      <c r="H576" s="7" t="s">
        <v>95</v>
      </c>
      <c r="I576" s="7">
        <v>1</v>
      </c>
      <c r="J576" s="7">
        <v>1466</v>
      </c>
      <c r="M576" s="6">
        <v>1.7422127487647407</v>
      </c>
      <c r="N576" s="7">
        <f t="shared" si="18"/>
        <v>2.2648765733941629</v>
      </c>
      <c r="O576" s="19">
        <f t="shared" si="17"/>
        <v>3.0898725421475621</v>
      </c>
    </row>
    <row r="577" spans="1:15" x14ac:dyDescent="0.3">
      <c r="A577" s="7" t="s">
        <v>123</v>
      </c>
      <c r="B577" s="7" t="s">
        <v>338</v>
      </c>
      <c r="C577" s="7" t="s">
        <v>246</v>
      </c>
      <c r="D577" s="7" t="s">
        <v>111</v>
      </c>
      <c r="F577" s="34">
        <v>1771</v>
      </c>
      <c r="G577" s="7" t="s">
        <v>109</v>
      </c>
      <c r="H577" s="7" t="s">
        <v>95</v>
      </c>
      <c r="I577" s="7">
        <v>1</v>
      </c>
      <c r="J577" s="7">
        <v>1466</v>
      </c>
      <c r="M577" s="6">
        <v>1.984547641985132</v>
      </c>
      <c r="N577" s="7">
        <f t="shared" si="18"/>
        <v>2.5799119345806716</v>
      </c>
      <c r="O577" s="19">
        <f t="shared" si="17"/>
        <v>3.5196615751441631</v>
      </c>
    </row>
    <row r="578" spans="1:15" x14ac:dyDescent="0.3">
      <c r="A578" s="7" t="s">
        <v>123</v>
      </c>
      <c r="B578" s="7" t="s">
        <v>339</v>
      </c>
      <c r="C578" s="7" t="s">
        <v>246</v>
      </c>
      <c r="D578" s="7" t="s">
        <v>111</v>
      </c>
      <c r="F578" s="34">
        <v>1772</v>
      </c>
      <c r="G578" s="7" t="s">
        <v>109</v>
      </c>
      <c r="H578" s="7" t="s">
        <v>95</v>
      </c>
      <c r="I578" s="7">
        <v>1</v>
      </c>
      <c r="J578" s="7">
        <v>1466</v>
      </c>
      <c r="M578" s="6">
        <v>2.180645644164215</v>
      </c>
      <c r="N578" s="7">
        <f t="shared" si="18"/>
        <v>2.8348393374134795</v>
      </c>
      <c r="O578" s="19">
        <f t="shared" si="17"/>
        <v>3.8674479364440373</v>
      </c>
    </row>
    <row r="579" spans="1:15" x14ac:dyDescent="0.3">
      <c r="A579" s="7" t="s">
        <v>123</v>
      </c>
      <c r="B579" s="7" t="s">
        <v>340</v>
      </c>
      <c r="C579" s="7" t="s">
        <v>246</v>
      </c>
      <c r="D579" s="7" t="s">
        <v>111</v>
      </c>
      <c r="F579" s="34">
        <v>1773</v>
      </c>
      <c r="G579" s="7" t="s">
        <v>109</v>
      </c>
      <c r="H579" s="7" t="s">
        <v>95</v>
      </c>
      <c r="I579" s="7">
        <v>1</v>
      </c>
      <c r="J579" s="7">
        <v>1466</v>
      </c>
      <c r="M579" s="6">
        <v>2.0660260923038387</v>
      </c>
      <c r="N579" s="7">
        <f t="shared" si="18"/>
        <v>2.6858339199949905</v>
      </c>
      <c r="O579" s="19">
        <f t="shared" ref="O579:O605" si="19">(N579/J579)*2000</f>
        <v>3.6641663301432339</v>
      </c>
    </row>
    <row r="580" spans="1:15" x14ac:dyDescent="0.3">
      <c r="A580" s="7" t="s">
        <v>123</v>
      </c>
      <c r="B580" s="7" t="s">
        <v>341</v>
      </c>
      <c r="C580" s="7" t="s">
        <v>246</v>
      </c>
      <c r="D580" s="7" t="s">
        <v>111</v>
      </c>
      <c r="F580" s="34">
        <v>1774</v>
      </c>
      <c r="G580" s="7" t="s">
        <v>109</v>
      </c>
      <c r="H580" s="7" t="s">
        <v>95</v>
      </c>
      <c r="I580" s="7">
        <v>1</v>
      </c>
      <c r="J580" s="7">
        <v>1466</v>
      </c>
      <c r="M580" s="6">
        <v>2.1825305361568583</v>
      </c>
      <c r="N580" s="7">
        <f t="shared" si="18"/>
        <v>2.8372896970039161</v>
      </c>
      <c r="O580" s="19">
        <f t="shared" si="19"/>
        <v>3.8707908553941555</v>
      </c>
    </row>
    <row r="581" spans="1:15" x14ac:dyDescent="0.3">
      <c r="A581" s="7" t="s">
        <v>123</v>
      </c>
      <c r="B581" s="7" t="s">
        <v>342</v>
      </c>
      <c r="C581" s="7" t="s">
        <v>246</v>
      </c>
      <c r="D581" s="7" t="s">
        <v>111</v>
      </c>
      <c r="F581" s="34">
        <v>1775</v>
      </c>
      <c r="G581" s="7" t="s">
        <v>109</v>
      </c>
      <c r="H581" s="7" t="s">
        <v>95</v>
      </c>
      <c r="I581" s="7">
        <v>1</v>
      </c>
      <c r="J581" s="7">
        <v>1466</v>
      </c>
      <c r="M581" s="6">
        <v>2.0493670717688315</v>
      </c>
      <c r="N581" s="7">
        <f t="shared" si="18"/>
        <v>2.6641771932994809</v>
      </c>
      <c r="O581" s="19">
        <f t="shared" si="19"/>
        <v>3.6346210004085688</v>
      </c>
    </row>
    <row r="582" spans="1:15" x14ac:dyDescent="0.3">
      <c r="A582" s="7" t="s">
        <v>123</v>
      </c>
      <c r="B582" s="7" t="s">
        <v>343</v>
      </c>
      <c r="C582" s="7" t="s">
        <v>246</v>
      </c>
      <c r="D582" s="7" t="s">
        <v>111</v>
      </c>
      <c r="F582" s="34">
        <v>1776</v>
      </c>
      <c r="G582" s="7" t="s">
        <v>109</v>
      </c>
      <c r="H582" s="7" t="s">
        <v>95</v>
      </c>
      <c r="I582" s="7">
        <v>1</v>
      </c>
      <c r="J582" s="7">
        <v>1466</v>
      </c>
      <c r="M582" s="6">
        <v>1.71324288748515</v>
      </c>
      <c r="N582" s="7">
        <f t="shared" si="18"/>
        <v>2.2272157537306949</v>
      </c>
      <c r="O582" s="19">
        <f t="shared" si="19"/>
        <v>3.0384935248713436</v>
      </c>
    </row>
    <row r="583" spans="1:15" x14ac:dyDescent="0.3">
      <c r="A583" s="7" t="s">
        <v>123</v>
      </c>
      <c r="B583" s="7" t="s">
        <v>344</v>
      </c>
      <c r="C583" s="7" t="s">
        <v>246</v>
      </c>
      <c r="D583" s="7" t="s">
        <v>111</v>
      </c>
      <c r="F583" s="34">
        <v>1777</v>
      </c>
      <c r="G583" s="7" t="s">
        <v>109</v>
      </c>
      <c r="H583" s="7" t="s">
        <v>95</v>
      </c>
      <c r="I583" s="7">
        <v>1</v>
      </c>
      <c r="J583" s="7">
        <v>1466</v>
      </c>
      <c r="M583" s="6">
        <v>1.9097436148774096</v>
      </c>
      <c r="N583" s="7">
        <f t="shared" si="18"/>
        <v>2.4826666993406326</v>
      </c>
      <c r="O583" s="19">
        <f t="shared" si="19"/>
        <v>3.386994132797589</v>
      </c>
    </row>
    <row r="584" spans="1:15" x14ac:dyDescent="0.3">
      <c r="A584" s="7" t="s">
        <v>123</v>
      </c>
      <c r="B584" s="7" t="s">
        <v>345</v>
      </c>
      <c r="C584" s="7" t="s">
        <v>246</v>
      </c>
      <c r="D584" s="7" t="s">
        <v>111</v>
      </c>
      <c r="F584" s="34">
        <v>1778</v>
      </c>
      <c r="G584" s="7" t="s">
        <v>109</v>
      </c>
      <c r="H584" s="7" t="s">
        <v>95</v>
      </c>
      <c r="I584" s="7">
        <v>1</v>
      </c>
      <c r="J584" s="7">
        <v>1466</v>
      </c>
      <c r="M584" s="6">
        <v>1.872692060172725</v>
      </c>
      <c r="N584" s="7">
        <f t="shared" si="18"/>
        <v>2.4344996782245425</v>
      </c>
      <c r="O584" s="19">
        <f t="shared" si="19"/>
        <v>3.3212819621071521</v>
      </c>
    </row>
    <row r="585" spans="1:15" x14ac:dyDescent="0.3">
      <c r="A585" s="7" t="s">
        <v>123</v>
      </c>
      <c r="B585" s="7" t="s">
        <v>346</v>
      </c>
      <c r="C585" s="7" t="s">
        <v>246</v>
      </c>
      <c r="D585" s="7" t="s">
        <v>111</v>
      </c>
      <c r="F585" s="34">
        <v>1779</v>
      </c>
      <c r="G585" s="7" t="s">
        <v>109</v>
      </c>
      <c r="H585" s="7" t="s">
        <v>95</v>
      </c>
      <c r="I585" s="7">
        <v>1</v>
      </c>
      <c r="J585" s="7">
        <v>1466</v>
      </c>
      <c r="M585" s="6">
        <v>1.5266136778137573</v>
      </c>
      <c r="N585" s="7">
        <f t="shared" si="18"/>
        <v>1.9845977811578845</v>
      </c>
      <c r="O585" s="19">
        <f t="shared" si="19"/>
        <v>2.7075003835714662</v>
      </c>
    </row>
    <row r="586" spans="1:15" x14ac:dyDescent="0.3">
      <c r="A586" s="7" t="s">
        <v>123</v>
      </c>
      <c r="B586" s="7" t="s">
        <v>347</v>
      </c>
      <c r="C586" s="7" t="s">
        <v>246</v>
      </c>
      <c r="D586" s="7" t="s">
        <v>111</v>
      </c>
      <c r="F586" s="34">
        <v>1780</v>
      </c>
      <c r="G586" s="7" t="s">
        <v>109</v>
      </c>
      <c r="H586" s="7" t="s">
        <v>95</v>
      </c>
      <c r="I586" s="7">
        <v>1</v>
      </c>
      <c r="J586" s="7">
        <v>1466</v>
      </c>
      <c r="M586" s="6">
        <v>1.6056633927478259</v>
      </c>
      <c r="N586" s="7">
        <f t="shared" si="18"/>
        <v>2.0873624105721738</v>
      </c>
      <c r="O586" s="19">
        <f t="shared" si="19"/>
        <v>2.84769769518714</v>
      </c>
    </row>
    <row r="587" spans="1:15" x14ac:dyDescent="0.3">
      <c r="A587" s="7" t="s">
        <v>123</v>
      </c>
      <c r="B587" s="7" t="s">
        <v>348</v>
      </c>
      <c r="C587" s="7" t="s">
        <v>246</v>
      </c>
      <c r="D587" s="7" t="s">
        <v>111</v>
      </c>
      <c r="F587" s="34">
        <v>1781</v>
      </c>
      <c r="G587" s="7" t="s">
        <v>109</v>
      </c>
      <c r="H587" s="7" t="s">
        <v>95</v>
      </c>
      <c r="I587" s="7">
        <v>1</v>
      </c>
      <c r="J587" s="7">
        <v>1466</v>
      </c>
      <c r="M587" s="6">
        <v>2.03099942604304</v>
      </c>
      <c r="N587" s="7">
        <f t="shared" si="18"/>
        <v>2.640299253855952</v>
      </c>
      <c r="O587" s="19">
        <f t="shared" si="19"/>
        <v>3.6020453667884751</v>
      </c>
    </row>
    <row r="588" spans="1:15" x14ac:dyDescent="0.3">
      <c r="A588" s="7" t="s">
        <v>123</v>
      </c>
      <c r="B588" s="7" t="s">
        <v>349</v>
      </c>
      <c r="C588" s="7" t="s">
        <v>246</v>
      </c>
      <c r="D588" s="7" t="s">
        <v>111</v>
      </c>
      <c r="F588" s="34">
        <v>1782</v>
      </c>
      <c r="G588" s="7" t="s">
        <v>109</v>
      </c>
      <c r="H588" s="7" t="s">
        <v>95</v>
      </c>
      <c r="I588" s="7">
        <v>1</v>
      </c>
      <c r="J588" s="7">
        <v>1466</v>
      </c>
      <c r="M588" s="6">
        <v>2.1052284740804534</v>
      </c>
      <c r="N588" s="7">
        <f t="shared" si="18"/>
        <v>2.7367970163045894</v>
      </c>
      <c r="O588" s="19">
        <f t="shared" si="19"/>
        <v>3.7336930645355926</v>
      </c>
    </row>
    <row r="589" spans="1:15" x14ac:dyDescent="0.3">
      <c r="A589" s="7" t="s">
        <v>123</v>
      </c>
      <c r="B589" s="7" t="s">
        <v>350</v>
      </c>
      <c r="C589" s="7" t="s">
        <v>246</v>
      </c>
      <c r="D589" s="7" t="s">
        <v>111</v>
      </c>
      <c r="F589" s="34">
        <v>1783</v>
      </c>
      <c r="G589" s="7" t="s">
        <v>109</v>
      </c>
      <c r="H589" s="7" t="s">
        <v>95</v>
      </c>
      <c r="I589" s="7">
        <v>1</v>
      </c>
      <c r="J589" s="7">
        <v>1466</v>
      </c>
      <c r="M589" s="6">
        <v>2.2629629625709713</v>
      </c>
      <c r="N589" s="7">
        <f t="shared" si="18"/>
        <v>2.9418518513422627</v>
      </c>
      <c r="O589" s="19">
        <f t="shared" si="19"/>
        <v>4.0134404520358293</v>
      </c>
    </row>
    <row r="590" spans="1:15" x14ac:dyDescent="0.3">
      <c r="A590" s="7" t="s">
        <v>123</v>
      </c>
      <c r="B590" s="7" t="s">
        <v>351</v>
      </c>
      <c r="C590" s="7" t="s">
        <v>246</v>
      </c>
      <c r="D590" s="7" t="s">
        <v>111</v>
      </c>
      <c r="F590" s="34">
        <v>1784</v>
      </c>
      <c r="G590" s="7" t="s">
        <v>109</v>
      </c>
      <c r="H590" s="7" t="s">
        <v>95</v>
      </c>
      <c r="I590" s="7">
        <v>1</v>
      </c>
      <c r="J590" s="7">
        <v>1466</v>
      </c>
      <c r="M590" s="6">
        <v>1.9810044221587195</v>
      </c>
      <c r="N590" s="7">
        <f t="shared" si="18"/>
        <v>2.5753057488063353</v>
      </c>
      <c r="O590" s="19">
        <f t="shared" si="19"/>
        <v>3.5133775563524359</v>
      </c>
    </row>
    <row r="591" spans="1:15" x14ac:dyDescent="0.3">
      <c r="A591" s="7" t="s">
        <v>123</v>
      </c>
      <c r="B591" s="7" t="s">
        <v>352</v>
      </c>
      <c r="C591" s="7" t="s">
        <v>246</v>
      </c>
      <c r="D591" s="7" t="s">
        <v>111</v>
      </c>
      <c r="F591" s="34">
        <v>1785</v>
      </c>
      <c r="G591" s="7" t="s">
        <v>109</v>
      </c>
      <c r="H591" s="7" t="s">
        <v>95</v>
      </c>
      <c r="I591" s="7">
        <v>1</v>
      </c>
      <c r="J591" s="7">
        <v>1466</v>
      </c>
      <c r="M591" s="6">
        <v>1.7144940113976825</v>
      </c>
      <c r="N591" s="7">
        <f t="shared" si="18"/>
        <v>2.2288422148169875</v>
      </c>
      <c r="O591" s="19">
        <f t="shared" si="19"/>
        <v>3.0407124349481416</v>
      </c>
    </row>
    <row r="592" spans="1:15" x14ac:dyDescent="0.3">
      <c r="A592" s="7" t="s">
        <v>123</v>
      </c>
      <c r="B592" s="7" t="s">
        <v>353</v>
      </c>
      <c r="C592" s="7" t="s">
        <v>246</v>
      </c>
      <c r="D592" s="7" t="s">
        <v>111</v>
      </c>
      <c r="F592" s="34">
        <v>1786</v>
      </c>
      <c r="G592" s="7" t="s">
        <v>109</v>
      </c>
      <c r="H592" s="7" t="s">
        <v>95</v>
      </c>
      <c r="I592" s="7">
        <v>1</v>
      </c>
      <c r="J592" s="7">
        <v>1466</v>
      </c>
      <c r="M592" s="6">
        <v>1.3620705429021622</v>
      </c>
      <c r="N592" s="7">
        <f t="shared" si="18"/>
        <v>1.7706917057728109</v>
      </c>
      <c r="O592" s="19">
        <f t="shared" si="19"/>
        <v>2.4156776340693189</v>
      </c>
    </row>
    <row r="593" spans="1:15" x14ac:dyDescent="0.3">
      <c r="A593" s="7" t="s">
        <v>123</v>
      </c>
      <c r="B593" s="7" t="s">
        <v>354</v>
      </c>
      <c r="C593" s="7" t="s">
        <v>246</v>
      </c>
      <c r="D593" s="7" t="s">
        <v>111</v>
      </c>
      <c r="F593" s="34">
        <v>1787</v>
      </c>
      <c r="G593" s="7" t="s">
        <v>109</v>
      </c>
      <c r="H593" s="7" t="s">
        <v>95</v>
      </c>
      <c r="I593" s="7">
        <v>1</v>
      </c>
      <c r="J593" s="7">
        <v>1466</v>
      </c>
      <c r="M593" s="6">
        <v>1.6793251226522348</v>
      </c>
      <c r="N593" s="7">
        <f t="shared" si="18"/>
        <v>2.1831226594479052</v>
      </c>
      <c r="O593" s="19">
        <f t="shared" si="19"/>
        <v>2.9783392352631721</v>
      </c>
    </row>
    <row r="594" spans="1:15" x14ac:dyDescent="0.3">
      <c r="A594" s="7" t="s">
        <v>123</v>
      </c>
      <c r="B594" s="7" t="s">
        <v>355</v>
      </c>
      <c r="C594" s="7" t="s">
        <v>246</v>
      </c>
      <c r="D594" s="7" t="s">
        <v>111</v>
      </c>
      <c r="F594" s="34">
        <v>1788</v>
      </c>
      <c r="G594" s="7" t="s">
        <v>109</v>
      </c>
      <c r="H594" s="7" t="s">
        <v>95</v>
      </c>
      <c r="I594" s="7">
        <v>1</v>
      </c>
      <c r="J594" s="7">
        <v>1466</v>
      </c>
      <c r="M594" s="6">
        <v>1.7579001497314095</v>
      </c>
      <c r="N594" s="7">
        <f t="shared" si="18"/>
        <v>2.2852701946508325</v>
      </c>
      <c r="O594" s="19">
        <f t="shared" si="19"/>
        <v>3.1176946721020911</v>
      </c>
    </row>
    <row r="595" spans="1:15" x14ac:dyDescent="0.3">
      <c r="A595" s="7" t="s">
        <v>123</v>
      </c>
      <c r="B595" s="7" t="s">
        <v>356</v>
      </c>
      <c r="C595" s="7" t="s">
        <v>246</v>
      </c>
      <c r="D595" s="7" t="s">
        <v>111</v>
      </c>
      <c r="F595" s="34">
        <v>1789</v>
      </c>
      <c r="G595" s="7" t="s">
        <v>109</v>
      </c>
      <c r="H595" s="7" t="s">
        <v>95</v>
      </c>
      <c r="I595" s="7">
        <v>1</v>
      </c>
      <c r="J595" s="7">
        <v>1466</v>
      </c>
      <c r="M595" s="6">
        <v>1.9640722570221758</v>
      </c>
      <c r="N595" s="7">
        <f t="shared" si="18"/>
        <v>2.5532939341288285</v>
      </c>
      <c r="O595" s="19">
        <f t="shared" si="19"/>
        <v>3.4833477955372829</v>
      </c>
    </row>
    <row r="596" spans="1:15" x14ac:dyDescent="0.3">
      <c r="A596" s="7" t="s">
        <v>123</v>
      </c>
      <c r="B596" s="7" t="s">
        <v>357</v>
      </c>
      <c r="C596" s="7" t="s">
        <v>246</v>
      </c>
      <c r="D596" s="7" t="s">
        <v>111</v>
      </c>
      <c r="F596" s="34">
        <v>1790</v>
      </c>
      <c r="G596" s="7" t="s">
        <v>109</v>
      </c>
      <c r="H596" s="7" t="s">
        <v>95</v>
      </c>
      <c r="I596" s="7">
        <v>1</v>
      </c>
      <c r="J596" s="7">
        <v>1466</v>
      </c>
      <c r="M596" s="6">
        <v>2.1337308067351248</v>
      </c>
      <c r="N596" s="7">
        <f t="shared" si="18"/>
        <v>2.7738500487556625</v>
      </c>
      <c r="O596" s="19">
        <f t="shared" si="19"/>
        <v>3.7842429041687073</v>
      </c>
    </row>
    <row r="597" spans="1:15" x14ac:dyDescent="0.3">
      <c r="A597" s="7" t="s">
        <v>123</v>
      </c>
      <c r="B597" s="7" t="s">
        <v>358</v>
      </c>
      <c r="C597" s="7" t="s">
        <v>246</v>
      </c>
      <c r="D597" s="7" t="s">
        <v>111</v>
      </c>
      <c r="F597" s="34">
        <v>1791</v>
      </c>
      <c r="G597" s="7" t="s">
        <v>109</v>
      </c>
      <c r="H597" s="7" t="s">
        <v>95</v>
      </c>
      <c r="I597" s="7">
        <v>1</v>
      </c>
      <c r="J597" s="7">
        <v>1466</v>
      </c>
      <c r="M597" s="6">
        <v>1.8810347041703013</v>
      </c>
      <c r="N597" s="7">
        <f t="shared" si="18"/>
        <v>2.4453451154213917</v>
      </c>
      <c r="O597" s="19">
        <f t="shared" si="19"/>
        <v>3.3360779200837536</v>
      </c>
    </row>
    <row r="598" spans="1:15" x14ac:dyDescent="0.3">
      <c r="A598" s="7" t="s">
        <v>123</v>
      </c>
      <c r="B598" s="7" t="s">
        <v>359</v>
      </c>
      <c r="C598" s="7" t="s">
        <v>246</v>
      </c>
      <c r="D598" s="7" t="s">
        <v>111</v>
      </c>
      <c r="F598" s="34">
        <v>1792</v>
      </c>
      <c r="G598" s="7" t="s">
        <v>109</v>
      </c>
      <c r="H598" s="7" t="s">
        <v>95</v>
      </c>
      <c r="I598" s="7">
        <v>1</v>
      </c>
      <c r="J598" s="7">
        <v>1466</v>
      </c>
      <c r="M598" s="6">
        <v>1.8307798067583754</v>
      </c>
      <c r="N598" s="7">
        <f t="shared" si="18"/>
        <v>2.3800137487858879</v>
      </c>
      <c r="O598" s="19">
        <f t="shared" si="19"/>
        <v>3.2469491797897514</v>
      </c>
    </row>
    <row r="599" spans="1:15" x14ac:dyDescent="0.3">
      <c r="A599" s="7" t="s">
        <v>123</v>
      </c>
      <c r="B599" s="7" t="s">
        <v>360</v>
      </c>
      <c r="C599" s="7" t="s">
        <v>246</v>
      </c>
      <c r="D599" s="7" t="s">
        <v>111</v>
      </c>
      <c r="F599" s="34">
        <v>1793</v>
      </c>
      <c r="G599" s="7" t="s">
        <v>109</v>
      </c>
      <c r="H599" s="7" t="s">
        <v>95</v>
      </c>
      <c r="I599" s="7">
        <v>1</v>
      </c>
      <c r="J599" s="7">
        <v>1466</v>
      </c>
      <c r="M599" s="6">
        <v>2.0168966133030963</v>
      </c>
      <c r="N599" s="7">
        <f t="shared" si="18"/>
        <v>2.6219655972940252</v>
      </c>
      <c r="O599" s="19">
        <f t="shared" si="19"/>
        <v>3.5770335570177698</v>
      </c>
    </row>
    <row r="600" spans="1:15" x14ac:dyDescent="0.3">
      <c r="A600" s="7" t="s">
        <v>123</v>
      </c>
      <c r="B600" s="7" t="s">
        <v>361</v>
      </c>
      <c r="C600" s="7" t="s">
        <v>246</v>
      </c>
      <c r="D600" s="7" t="s">
        <v>111</v>
      </c>
      <c r="F600" s="34">
        <v>1794</v>
      </c>
      <c r="G600" s="7" t="s">
        <v>109</v>
      </c>
      <c r="H600" s="7" t="s">
        <v>95</v>
      </c>
      <c r="I600" s="7">
        <v>1</v>
      </c>
      <c r="J600" s="7">
        <v>1466</v>
      </c>
      <c r="M600" s="6">
        <v>2.0396250664324285</v>
      </c>
      <c r="N600" s="7">
        <f t="shared" si="18"/>
        <v>2.6515125863621569</v>
      </c>
      <c r="O600" s="19">
        <f t="shared" si="19"/>
        <v>3.617343228324907</v>
      </c>
    </row>
    <row r="601" spans="1:15" x14ac:dyDescent="0.3">
      <c r="A601" s="7" t="s">
        <v>123</v>
      </c>
      <c r="B601" s="7" t="s">
        <v>362</v>
      </c>
      <c r="C601" s="7" t="s">
        <v>246</v>
      </c>
      <c r="D601" s="7" t="s">
        <v>111</v>
      </c>
      <c r="F601" s="34">
        <v>1795</v>
      </c>
      <c r="G601" s="7" t="s">
        <v>109</v>
      </c>
      <c r="H601" s="7" t="s">
        <v>95</v>
      </c>
      <c r="I601" s="7">
        <v>1</v>
      </c>
      <c r="J601" s="7">
        <v>1466</v>
      </c>
      <c r="M601" s="6">
        <v>3.047885282070109</v>
      </c>
      <c r="N601" s="7">
        <f t="shared" si="18"/>
        <v>3.962250866691142</v>
      </c>
      <c r="O601" s="19">
        <f t="shared" si="19"/>
        <v>5.4055264211338905</v>
      </c>
    </row>
    <row r="602" spans="1:15" x14ac:dyDescent="0.3">
      <c r="A602" s="7" t="s">
        <v>123</v>
      </c>
      <c r="B602" s="7" t="s">
        <v>363</v>
      </c>
      <c r="C602" s="7" t="s">
        <v>246</v>
      </c>
      <c r="D602" s="7" t="s">
        <v>111</v>
      </c>
      <c r="F602" s="34">
        <v>1796</v>
      </c>
      <c r="G602" s="7" t="s">
        <v>109</v>
      </c>
      <c r="H602" s="7" t="s">
        <v>95</v>
      </c>
      <c r="I602" s="7">
        <v>1</v>
      </c>
      <c r="J602" s="7">
        <v>1466</v>
      </c>
      <c r="M602" s="6">
        <v>2.9007316550028239</v>
      </c>
      <c r="N602" s="7">
        <f t="shared" si="18"/>
        <v>3.7709511515036711</v>
      </c>
      <c r="O602" s="19">
        <f t="shared" si="19"/>
        <v>5.1445445450254716</v>
      </c>
    </row>
    <row r="603" spans="1:15" x14ac:dyDescent="0.3">
      <c r="A603" s="7" t="s">
        <v>123</v>
      </c>
      <c r="B603" s="7" t="s">
        <v>364</v>
      </c>
      <c r="C603" s="7" t="s">
        <v>246</v>
      </c>
      <c r="D603" s="7" t="s">
        <v>111</v>
      </c>
      <c r="F603" s="34">
        <v>1797</v>
      </c>
      <c r="G603" s="7" t="s">
        <v>109</v>
      </c>
      <c r="H603" s="7" t="s">
        <v>95</v>
      </c>
      <c r="I603" s="7">
        <v>1</v>
      </c>
      <c r="J603" s="7">
        <v>1466</v>
      </c>
      <c r="M603" s="6">
        <v>2.2652179965021699</v>
      </c>
      <c r="N603" s="7">
        <f t="shared" si="18"/>
        <v>2.9447833954528209</v>
      </c>
      <c r="O603" s="19">
        <f t="shared" si="19"/>
        <v>4.0174398300857037</v>
      </c>
    </row>
    <row r="604" spans="1:15" x14ac:dyDescent="0.3">
      <c r="A604" s="7" t="s">
        <v>123</v>
      </c>
      <c r="B604" s="7" t="s">
        <v>365</v>
      </c>
      <c r="C604" s="7" t="s">
        <v>246</v>
      </c>
      <c r="D604" s="7" t="s">
        <v>111</v>
      </c>
      <c r="F604" s="34">
        <v>1798</v>
      </c>
      <c r="G604" s="7" t="s">
        <v>109</v>
      </c>
      <c r="H604" s="7" t="s">
        <v>95</v>
      </c>
      <c r="I604" s="7">
        <v>1</v>
      </c>
      <c r="J604" s="7">
        <v>1466</v>
      </c>
      <c r="M604" s="6">
        <v>2.2487038869697957</v>
      </c>
      <c r="N604" s="7">
        <f t="shared" si="18"/>
        <v>2.9233150530607346</v>
      </c>
      <c r="O604" s="19">
        <f t="shared" si="19"/>
        <v>3.9881515048577549</v>
      </c>
    </row>
    <row r="605" spans="1:15" x14ac:dyDescent="0.3">
      <c r="A605" s="7" t="s">
        <v>123</v>
      </c>
      <c r="B605" s="7" t="s">
        <v>366</v>
      </c>
      <c r="C605" s="7" t="s">
        <v>246</v>
      </c>
      <c r="D605" s="7" t="s">
        <v>111</v>
      </c>
      <c r="F605" s="34">
        <v>1799</v>
      </c>
      <c r="G605" s="7" t="s">
        <v>109</v>
      </c>
      <c r="H605" s="7" t="s">
        <v>95</v>
      </c>
      <c r="I605" s="7">
        <v>1</v>
      </c>
      <c r="J605" s="7">
        <v>1466</v>
      </c>
      <c r="M605" s="6">
        <v>2.8573767967234653</v>
      </c>
      <c r="N605" s="7">
        <f t="shared" si="18"/>
        <v>3.7145898357405049</v>
      </c>
      <c r="O605" s="19">
        <f t="shared" si="19"/>
        <v>5.0676532547619439</v>
      </c>
    </row>
    <row r="606" spans="1:15" x14ac:dyDescent="0.3">
      <c r="A606" s="7" t="s">
        <v>123</v>
      </c>
      <c r="B606" s="7" t="s">
        <v>367</v>
      </c>
      <c r="C606" s="7" t="s">
        <v>246</v>
      </c>
      <c r="D606" s="7" t="s">
        <v>111</v>
      </c>
      <c r="F606" s="34">
        <v>1800</v>
      </c>
      <c r="G606" s="7" t="s">
        <v>109</v>
      </c>
      <c r="H606" s="7" t="s">
        <v>95</v>
      </c>
      <c r="I606" s="7">
        <v>1</v>
      </c>
      <c r="J606" s="7">
        <v>1466</v>
      </c>
      <c r="M606" s="6">
        <v>4.8466076179671056</v>
      </c>
      <c r="N606" s="7">
        <f t="shared" si="18"/>
        <v>6.3005899033572375</v>
      </c>
      <c r="O606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6"/>
  <sheetViews>
    <sheetView workbookViewId="0">
      <pane xSplit="1" ySplit="1" topLeftCell="B582" activePane="bottomRight" state="frozen"/>
      <selection pane="topRight" activeCell="B1" sqref="B1"/>
      <selection pane="bottomLeft" activeCell="A2" sqref="A2"/>
      <selection pane="bottomRight" activeCell="N16" sqref="N16"/>
    </sheetView>
  </sheetViews>
  <sheetFormatPr defaultColWidth="9.109375" defaultRowHeight="14.4" x14ac:dyDescent="0.3"/>
  <cols>
    <col min="1" max="1" width="8.5546875" style="50" customWidth="1"/>
    <col min="2" max="2" width="9.109375" style="51" customWidth="1"/>
    <col min="3" max="3" width="8.5546875" style="51" customWidth="1"/>
    <col min="4" max="4" width="6.109375" style="51" customWidth="1"/>
    <col min="5" max="5" width="8.5546875" style="51" customWidth="1"/>
    <col min="6" max="6" width="10.5546875" style="52" customWidth="1"/>
    <col min="7" max="7" width="10.5546875" style="53" customWidth="1"/>
    <col min="8" max="8" width="11.88671875" style="53" customWidth="1"/>
    <col min="9" max="12" width="17.109375" style="53" customWidth="1"/>
    <col min="13" max="13" width="14.33203125" style="49" bestFit="1" customWidth="1"/>
    <col min="14" max="14" width="18.6640625" style="49" bestFit="1" customWidth="1"/>
    <col min="15" max="15" width="17.88671875" style="49" customWidth="1"/>
    <col min="16" max="16" width="17" style="49" customWidth="1"/>
    <col min="17" max="17" width="18.5546875" style="49" customWidth="1"/>
    <col min="18" max="18" width="19" style="49" customWidth="1"/>
    <col min="19" max="19" width="12.5546875" style="49" customWidth="1"/>
    <col min="21" max="16384" width="9.109375" style="49"/>
  </cols>
  <sheetData>
    <row r="1" spans="1:22" ht="39.6" x14ac:dyDescent="0.25">
      <c r="A1" s="45" t="s">
        <v>40</v>
      </c>
      <c r="B1" s="46" t="s">
        <v>113</v>
      </c>
      <c r="C1" s="46" t="s">
        <v>0</v>
      </c>
      <c r="D1" s="46" t="s">
        <v>524</v>
      </c>
      <c r="E1" s="46" t="s">
        <v>93</v>
      </c>
      <c r="F1" s="47" t="s">
        <v>66</v>
      </c>
      <c r="G1" s="46" t="s">
        <v>67</v>
      </c>
      <c r="H1" s="48" t="s">
        <v>521</v>
      </c>
      <c r="I1" s="46" t="s">
        <v>504</v>
      </c>
      <c r="J1" s="46"/>
      <c r="K1" s="46" t="s">
        <v>533</v>
      </c>
      <c r="L1" s="46" t="s">
        <v>532</v>
      </c>
      <c r="M1" s="49" t="s">
        <v>531</v>
      </c>
      <c r="N1" s="49" t="s">
        <v>529</v>
      </c>
      <c r="O1" s="49" t="s">
        <v>528</v>
      </c>
      <c r="P1" s="49" t="s">
        <v>525</v>
      </c>
      <c r="Q1" s="49" t="s">
        <v>527</v>
      </c>
      <c r="R1" s="49" t="s">
        <v>526</v>
      </c>
      <c r="S1" s="49" t="s">
        <v>530</v>
      </c>
      <c r="T1" s="49" t="s">
        <v>534</v>
      </c>
    </row>
    <row r="2" spans="1:22" x14ac:dyDescent="0.3">
      <c r="A2" s="50">
        <v>1680</v>
      </c>
      <c r="B2" s="55" t="s">
        <v>65</v>
      </c>
      <c r="C2" s="51" t="s">
        <v>96</v>
      </c>
      <c r="D2" s="51">
        <v>1</v>
      </c>
      <c r="E2" s="51">
        <v>88984</v>
      </c>
      <c r="F2" s="52">
        <v>1.7604780538573732</v>
      </c>
      <c r="H2" s="53">
        <f>(F2*12)*1.3</f>
        <v>27.463457640175026</v>
      </c>
      <c r="I2" s="52">
        <f t="shared" ref="I2:I65" si="0">(H2/E2)*2000</f>
        <v>0.61726732087060654</v>
      </c>
      <c r="J2" s="52"/>
      <c r="K2" s="52"/>
      <c r="L2" s="52"/>
      <c r="N2" s="57"/>
      <c r="O2" s="57"/>
      <c r="P2" s="57"/>
      <c r="Q2" s="57"/>
      <c r="R2" s="57"/>
      <c r="S2" s="57"/>
      <c r="U2" s="57"/>
      <c r="V2" s="57"/>
    </row>
    <row r="3" spans="1:22" x14ac:dyDescent="0.3">
      <c r="A3" s="50">
        <v>1681</v>
      </c>
      <c r="B3" s="51" t="s">
        <v>65</v>
      </c>
      <c r="C3" s="51" t="s">
        <v>96</v>
      </c>
      <c r="D3" s="51">
        <v>1</v>
      </c>
      <c r="E3" s="51">
        <v>88984</v>
      </c>
      <c r="F3" s="52">
        <v>2.0645997741908593</v>
      </c>
      <c r="H3" s="53">
        <f t="shared" ref="H3:H66" si="1">(F3*12)*1.3</f>
        <v>32.207756477377409</v>
      </c>
      <c r="I3" s="52">
        <f t="shared" si="0"/>
        <v>0.72389994779684907</v>
      </c>
      <c r="J3" s="52"/>
      <c r="K3" s="52"/>
      <c r="L3" s="52"/>
      <c r="N3" s="57"/>
      <c r="O3" s="57"/>
      <c r="P3" s="57"/>
      <c r="Q3" s="57"/>
      <c r="R3" s="57"/>
      <c r="S3" s="57"/>
      <c r="U3" s="57"/>
      <c r="V3" s="57"/>
    </row>
    <row r="4" spans="1:22" x14ac:dyDescent="0.3">
      <c r="A4" s="50">
        <v>1682</v>
      </c>
      <c r="B4" s="51" t="s">
        <v>65</v>
      </c>
      <c r="C4" s="51" t="s">
        <v>96</v>
      </c>
      <c r="D4" s="51">
        <v>1</v>
      </c>
      <c r="E4" s="51">
        <v>88984</v>
      </c>
      <c r="F4" s="52">
        <v>2.4188625129052554</v>
      </c>
      <c r="H4" s="53">
        <f t="shared" si="1"/>
        <v>37.734255201321986</v>
      </c>
      <c r="I4" s="52">
        <f t="shared" si="0"/>
        <v>0.8481132608406452</v>
      </c>
      <c r="J4" s="52"/>
      <c r="K4" s="52"/>
      <c r="L4" s="52"/>
      <c r="N4" s="57"/>
      <c r="O4" s="57"/>
      <c r="P4" s="57"/>
      <c r="Q4" s="57"/>
      <c r="R4" s="57"/>
      <c r="S4" s="57"/>
      <c r="U4" s="57"/>
      <c r="V4" s="57"/>
    </row>
    <row r="5" spans="1:22" x14ac:dyDescent="0.3">
      <c r="A5" s="50">
        <v>1683</v>
      </c>
      <c r="B5" s="51" t="s">
        <v>65</v>
      </c>
      <c r="C5" s="51" t="s">
        <v>96</v>
      </c>
      <c r="D5" s="51">
        <v>1</v>
      </c>
      <c r="E5" s="51">
        <v>88984</v>
      </c>
      <c r="F5" s="52">
        <v>2.0457723463650996</v>
      </c>
      <c r="H5" s="53">
        <f t="shared" si="1"/>
        <v>31.914048603295555</v>
      </c>
      <c r="I5" s="52">
        <f t="shared" si="0"/>
        <v>0.71729858408917457</v>
      </c>
      <c r="J5" s="52"/>
      <c r="K5" s="52"/>
      <c r="L5" s="52"/>
      <c r="N5" s="57"/>
      <c r="O5" s="57"/>
      <c r="P5" s="57"/>
      <c r="Q5" s="57"/>
      <c r="R5" s="57"/>
      <c r="S5" s="57"/>
      <c r="U5" s="57"/>
      <c r="V5" s="57"/>
    </row>
    <row r="6" spans="1:22" x14ac:dyDescent="0.3">
      <c r="A6" s="50">
        <v>1684</v>
      </c>
      <c r="B6" s="51" t="s">
        <v>65</v>
      </c>
      <c r="C6" s="51" t="s">
        <v>96</v>
      </c>
      <c r="D6" s="51">
        <v>1</v>
      </c>
      <c r="E6" s="51">
        <v>88984</v>
      </c>
      <c r="F6" s="52">
        <v>2.1458170601584028</v>
      </c>
      <c r="H6" s="53">
        <f t="shared" si="1"/>
        <v>33.474746138471083</v>
      </c>
      <c r="I6" s="52">
        <f t="shared" si="0"/>
        <v>0.75237674499845109</v>
      </c>
      <c r="J6" s="52"/>
      <c r="K6" s="52"/>
      <c r="L6" s="52"/>
      <c r="N6" s="57"/>
      <c r="O6" s="57"/>
      <c r="P6" s="57"/>
      <c r="Q6" s="57"/>
      <c r="R6" s="57"/>
      <c r="S6" s="57"/>
      <c r="U6" s="57"/>
      <c r="V6" s="57"/>
    </row>
    <row r="7" spans="1:22" x14ac:dyDescent="0.3">
      <c r="A7" s="50">
        <v>1685</v>
      </c>
      <c r="B7" s="51" t="s">
        <v>65</v>
      </c>
      <c r="C7" s="51" t="s">
        <v>96</v>
      </c>
      <c r="D7" s="51">
        <v>1</v>
      </c>
      <c r="E7" s="51">
        <v>88984</v>
      </c>
      <c r="F7" s="52">
        <v>2.1392052759410203</v>
      </c>
      <c r="H7" s="53">
        <f t="shared" si="1"/>
        <v>33.371602304679918</v>
      </c>
      <c r="I7" s="52">
        <f t="shared" si="0"/>
        <v>0.75005848927177732</v>
      </c>
      <c r="J7" s="52"/>
      <c r="K7" s="52"/>
      <c r="L7" s="52"/>
      <c r="N7" s="57"/>
      <c r="O7" s="57"/>
      <c r="P7" s="57"/>
      <c r="Q7" s="57"/>
      <c r="R7" s="57"/>
      <c r="S7" s="57"/>
      <c r="U7" s="57"/>
      <c r="V7" s="57"/>
    </row>
    <row r="8" spans="1:22" x14ac:dyDescent="0.3">
      <c r="A8" s="50">
        <v>1686</v>
      </c>
      <c r="B8" s="51" t="s">
        <v>65</v>
      </c>
      <c r="C8" s="51" t="s">
        <v>96</v>
      </c>
      <c r="D8" s="51">
        <v>1</v>
      </c>
      <c r="E8" s="51">
        <v>88984</v>
      </c>
      <c r="F8" s="52">
        <v>2.2066254297406527</v>
      </c>
      <c r="H8" s="53">
        <f t="shared" si="1"/>
        <v>34.423356703954184</v>
      </c>
      <c r="I8" s="52">
        <f t="shared" si="0"/>
        <v>0.77369766933278306</v>
      </c>
      <c r="J8" s="52"/>
      <c r="K8" s="52"/>
      <c r="L8" s="52"/>
      <c r="N8" s="57"/>
      <c r="O8" s="57"/>
      <c r="P8" s="57"/>
      <c r="Q8" s="57"/>
      <c r="R8" s="57"/>
      <c r="S8" s="57"/>
      <c r="U8" s="57"/>
      <c r="V8" s="57"/>
    </row>
    <row r="9" spans="1:22" x14ac:dyDescent="0.3">
      <c r="A9" s="50">
        <v>1687</v>
      </c>
      <c r="B9" s="51" t="s">
        <v>65</v>
      </c>
      <c r="C9" s="51" t="s">
        <v>96</v>
      </c>
      <c r="D9" s="51">
        <v>1</v>
      </c>
      <c r="E9" s="51">
        <v>88984</v>
      </c>
      <c r="F9" s="52">
        <v>1.9204593336004339</v>
      </c>
      <c r="H9" s="53">
        <f t="shared" si="1"/>
        <v>29.95916560416677</v>
      </c>
      <c r="I9" s="52">
        <f t="shared" si="0"/>
        <v>0.67336073011253195</v>
      </c>
      <c r="J9" s="52"/>
      <c r="K9" s="52"/>
      <c r="L9" s="52"/>
      <c r="N9" s="57"/>
      <c r="O9" s="57"/>
      <c r="P9" s="57"/>
      <c r="Q9" s="57"/>
      <c r="R9" s="57"/>
      <c r="S9" s="57"/>
      <c r="U9" s="57"/>
      <c r="V9" s="57"/>
    </row>
    <row r="10" spans="1:22" x14ac:dyDescent="0.3">
      <c r="A10" s="50">
        <v>1688</v>
      </c>
      <c r="B10" s="51" t="s">
        <v>65</v>
      </c>
      <c r="C10" s="51" t="s">
        <v>96</v>
      </c>
      <c r="D10" s="51">
        <v>1</v>
      </c>
      <c r="E10" s="51">
        <v>88984</v>
      </c>
      <c r="F10" s="52">
        <v>1.7122416075669293</v>
      </c>
      <c r="H10" s="53">
        <f t="shared" si="1"/>
        <v>26.710969078044101</v>
      </c>
      <c r="I10" s="52">
        <f t="shared" si="0"/>
        <v>0.60035442502121961</v>
      </c>
      <c r="J10" s="52"/>
      <c r="K10" s="52"/>
      <c r="L10" s="52"/>
      <c r="N10" s="57"/>
      <c r="O10" s="57"/>
      <c r="P10" s="57">
        <v>0.85501094167590508</v>
      </c>
      <c r="Q10" s="57"/>
      <c r="R10" s="57"/>
      <c r="S10" s="57"/>
      <c r="U10" s="57"/>
      <c r="V10" s="57"/>
    </row>
    <row r="11" spans="1:22" x14ac:dyDescent="0.3">
      <c r="A11" s="50">
        <v>1689</v>
      </c>
      <c r="B11" s="51" t="s">
        <v>65</v>
      </c>
      <c r="C11" s="51" t="s">
        <v>96</v>
      </c>
      <c r="D11" s="51">
        <v>1</v>
      </c>
      <c r="E11" s="51">
        <v>88984</v>
      </c>
      <c r="F11" s="52">
        <v>1.5033070685720575</v>
      </c>
      <c r="H11" s="53">
        <f t="shared" si="1"/>
        <v>23.451590269724097</v>
      </c>
      <c r="I11" s="52">
        <f t="shared" si="0"/>
        <v>0.52709678750616051</v>
      </c>
      <c r="J11" s="52"/>
      <c r="K11" s="52"/>
      <c r="L11" s="52"/>
      <c r="N11" s="57"/>
      <c r="O11" s="57"/>
      <c r="P11" s="57">
        <v>0.87054443230815448</v>
      </c>
      <c r="Q11" s="57"/>
      <c r="R11" s="57"/>
      <c r="S11" s="57"/>
      <c r="U11" s="57"/>
      <c r="V11" s="57"/>
    </row>
    <row r="12" spans="1:22" x14ac:dyDescent="0.3">
      <c r="A12" s="50">
        <v>1690</v>
      </c>
      <c r="B12" s="51" t="s">
        <v>65</v>
      </c>
      <c r="C12" s="51" t="s">
        <v>96</v>
      </c>
      <c r="D12" s="51">
        <v>1</v>
      </c>
      <c r="E12" s="51">
        <v>88984</v>
      </c>
      <c r="F12" s="52">
        <v>1.4029657567755973</v>
      </c>
      <c r="H12" s="53">
        <f t="shared" si="1"/>
        <v>21.88626580569932</v>
      </c>
      <c r="I12" s="52">
        <f t="shared" si="0"/>
        <v>0.49191463197202462</v>
      </c>
      <c r="J12" s="52"/>
      <c r="K12" s="52"/>
      <c r="L12" s="52"/>
      <c r="N12" s="57"/>
      <c r="O12" s="57"/>
      <c r="P12" s="57">
        <v>0.73221695749849225</v>
      </c>
      <c r="Q12" s="57"/>
      <c r="R12" s="57"/>
      <c r="S12" s="57"/>
      <c r="U12" s="57"/>
      <c r="V12" s="57"/>
    </row>
    <row r="13" spans="1:22" x14ac:dyDescent="0.3">
      <c r="A13" s="50">
        <v>1691</v>
      </c>
      <c r="B13" s="51" t="s">
        <v>65</v>
      </c>
      <c r="C13" s="51" t="s">
        <v>96</v>
      </c>
      <c r="D13" s="51">
        <v>1</v>
      </c>
      <c r="E13" s="51">
        <v>88984</v>
      </c>
      <c r="F13" s="52">
        <v>1.3325699802331969</v>
      </c>
      <c r="H13" s="53">
        <f t="shared" si="1"/>
        <v>20.788091691637874</v>
      </c>
      <c r="I13" s="52">
        <f t="shared" si="0"/>
        <v>0.4672321246884355</v>
      </c>
      <c r="J13" s="52"/>
      <c r="K13" s="52"/>
      <c r="L13" s="52"/>
      <c r="N13" s="57"/>
      <c r="O13" s="57"/>
      <c r="P13" s="57"/>
      <c r="Q13" s="57"/>
      <c r="R13" s="57"/>
      <c r="S13" s="57"/>
      <c r="U13" s="57"/>
      <c r="V13" s="57"/>
    </row>
    <row r="14" spans="1:22" x14ac:dyDescent="0.3">
      <c r="A14" s="50">
        <v>1692</v>
      </c>
      <c r="B14" s="51" t="s">
        <v>65</v>
      </c>
      <c r="C14" s="51" t="s">
        <v>96</v>
      </c>
      <c r="D14" s="51">
        <v>1</v>
      </c>
      <c r="E14" s="51">
        <v>88984</v>
      </c>
      <c r="F14" s="52">
        <v>1.7577391223390253</v>
      </c>
      <c r="H14" s="53">
        <f t="shared" si="1"/>
        <v>27.420730308488796</v>
      </c>
      <c r="I14" s="52">
        <f t="shared" si="0"/>
        <v>0.6163069834686864</v>
      </c>
      <c r="J14" s="52"/>
      <c r="K14" s="52"/>
      <c r="L14" s="52"/>
      <c r="N14" s="57"/>
      <c r="O14" s="57"/>
      <c r="P14" s="57"/>
      <c r="Q14" s="57"/>
      <c r="R14" s="57"/>
      <c r="S14" s="57"/>
      <c r="U14" s="57"/>
      <c r="V14" s="57"/>
    </row>
    <row r="15" spans="1:22" x14ac:dyDescent="0.3">
      <c r="A15" s="50">
        <v>1693</v>
      </c>
      <c r="B15" s="51" t="s">
        <v>65</v>
      </c>
      <c r="C15" s="51" t="s">
        <v>96</v>
      </c>
      <c r="D15" s="51">
        <v>1</v>
      </c>
      <c r="E15" s="51">
        <v>88984</v>
      </c>
      <c r="F15" s="52">
        <v>2.5604253414073108</v>
      </c>
      <c r="H15" s="53">
        <f t="shared" si="1"/>
        <v>39.942635325954051</v>
      </c>
      <c r="I15" s="52">
        <f t="shared" si="0"/>
        <v>0.8977487037209847</v>
      </c>
      <c r="J15" s="52"/>
      <c r="K15" s="52"/>
      <c r="L15" s="52"/>
      <c r="N15" s="57"/>
      <c r="O15" s="57"/>
      <c r="P15" s="57"/>
      <c r="Q15" s="57"/>
      <c r="R15" s="57"/>
      <c r="S15" s="57"/>
      <c r="U15" s="57"/>
      <c r="V15" s="57"/>
    </row>
    <row r="16" spans="1:22" x14ac:dyDescent="0.3">
      <c r="A16" s="50">
        <v>1694</v>
      </c>
      <c r="B16" s="51" t="s">
        <v>65</v>
      </c>
      <c r="C16" s="51" t="s">
        <v>96</v>
      </c>
      <c r="D16" s="51">
        <v>1</v>
      </c>
      <c r="E16" s="51">
        <v>88984</v>
      </c>
      <c r="F16" s="52">
        <v>2.1765355026333713</v>
      </c>
      <c r="H16" s="53">
        <f t="shared" si="1"/>
        <v>33.953953841080597</v>
      </c>
      <c r="I16" s="52">
        <f t="shared" si="0"/>
        <v>0.76314739371304052</v>
      </c>
      <c r="J16" s="52"/>
      <c r="K16" s="52"/>
      <c r="L16" s="52"/>
      <c r="N16" s="57"/>
      <c r="O16" s="57"/>
      <c r="P16" s="57"/>
      <c r="Q16" s="57"/>
      <c r="R16" s="57"/>
      <c r="S16" s="57"/>
      <c r="U16" s="57"/>
      <c r="V16" s="57"/>
    </row>
    <row r="17" spans="1:22" x14ac:dyDescent="0.3">
      <c r="A17" s="50">
        <v>1695</v>
      </c>
      <c r="B17" s="51" t="s">
        <v>65</v>
      </c>
      <c r="C17" s="51" t="s">
        <v>96</v>
      </c>
      <c r="D17" s="51">
        <v>1</v>
      </c>
      <c r="E17" s="51">
        <v>88984</v>
      </c>
      <c r="F17" s="52">
        <v>1.975306139490177</v>
      </c>
      <c r="H17" s="53">
        <f t="shared" si="1"/>
        <v>30.814775776046758</v>
      </c>
      <c r="I17" s="52">
        <f t="shared" si="0"/>
        <v>0.69259138218211724</v>
      </c>
      <c r="J17" s="52"/>
      <c r="K17" s="52"/>
      <c r="L17" s="52"/>
      <c r="N17" s="57"/>
      <c r="O17" s="57"/>
      <c r="P17" s="57"/>
      <c r="Q17" s="57"/>
      <c r="R17" s="57"/>
      <c r="S17" s="57"/>
      <c r="U17" s="57"/>
      <c r="V17" s="57"/>
    </row>
    <row r="18" spans="1:22" x14ac:dyDescent="0.3">
      <c r="A18" s="50">
        <v>1696</v>
      </c>
      <c r="B18" s="51" t="s">
        <v>65</v>
      </c>
      <c r="C18" s="51" t="s">
        <v>96</v>
      </c>
      <c r="D18" s="51">
        <v>1</v>
      </c>
      <c r="E18" s="51">
        <v>88984</v>
      </c>
      <c r="F18" s="52">
        <v>2.1166304072940165</v>
      </c>
      <c r="H18" s="53">
        <f t="shared" si="1"/>
        <v>33.019434353786664</v>
      </c>
      <c r="I18" s="52">
        <f t="shared" si="0"/>
        <v>0.74214317975785904</v>
      </c>
      <c r="J18" s="52"/>
      <c r="K18" s="52"/>
      <c r="L18" s="52"/>
      <c r="N18" s="57"/>
      <c r="O18" s="57"/>
      <c r="P18" s="57"/>
      <c r="Q18" s="57"/>
      <c r="R18" s="57"/>
      <c r="S18" s="57"/>
      <c r="U18" s="57"/>
      <c r="V18" s="57"/>
    </row>
    <row r="19" spans="1:22" x14ac:dyDescent="0.3">
      <c r="A19" s="50">
        <v>1697</v>
      </c>
      <c r="B19" s="51" t="s">
        <v>65</v>
      </c>
      <c r="C19" s="51" t="s">
        <v>96</v>
      </c>
      <c r="D19" s="51">
        <v>1</v>
      </c>
      <c r="E19" s="51">
        <v>88984</v>
      </c>
      <c r="F19" s="52">
        <v>2.3008885943154262</v>
      </c>
      <c r="H19" s="53">
        <f t="shared" si="1"/>
        <v>35.893862071320655</v>
      </c>
      <c r="I19" s="52">
        <f t="shared" si="0"/>
        <v>0.80674867552190621</v>
      </c>
      <c r="J19" s="52"/>
      <c r="K19" s="52"/>
      <c r="L19" s="52"/>
      <c r="N19" s="57"/>
      <c r="O19" s="57"/>
      <c r="P19" s="57"/>
      <c r="Q19" s="57"/>
      <c r="R19" s="57"/>
      <c r="S19" s="57"/>
      <c r="U19" s="57"/>
      <c r="V19" s="57"/>
    </row>
    <row r="20" spans="1:22" x14ac:dyDescent="0.3">
      <c r="A20" s="50">
        <v>1698</v>
      </c>
      <c r="B20" s="51" t="s">
        <v>65</v>
      </c>
      <c r="C20" s="51" t="s">
        <v>96</v>
      </c>
      <c r="D20" s="51">
        <v>1</v>
      </c>
      <c r="E20" s="51">
        <v>88984</v>
      </c>
      <c r="F20" s="52">
        <v>2.7015870420451376</v>
      </c>
      <c r="H20" s="53">
        <f t="shared" si="1"/>
        <v>42.144757855904153</v>
      </c>
      <c r="I20" s="52">
        <f t="shared" si="0"/>
        <v>0.9472435012115471</v>
      </c>
      <c r="J20" s="52"/>
      <c r="K20" s="52"/>
      <c r="L20" s="52"/>
      <c r="N20" s="57"/>
      <c r="O20" s="57"/>
      <c r="P20" s="57"/>
      <c r="Q20" s="57"/>
      <c r="R20" s="57"/>
      <c r="S20" s="57"/>
      <c r="U20" s="57"/>
      <c r="V20" s="57"/>
    </row>
    <row r="21" spans="1:22" x14ac:dyDescent="0.3">
      <c r="A21" s="50">
        <v>1699</v>
      </c>
      <c r="B21" s="51" t="s">
        <v>65</v>
      </c>
      <c r="C21" s="51" t="s">
        <v>96</v>
      </c>
      <c r="D21" s="51">
        <v>1</v>
      </c>
      <c r="E21" s="51">
        <v>88984</v>
      </c>
      <c r="F21" s="52">
        <v>2.8092102490330695</v>
      </c>
      <c r="H21" s="53">
        <f t="shared" si="1"/>
        <v>43.823679884915883</v>
      </c>
      <c r="I21" s="52">
        <f t="shared" si="0"/>
        <v>0.98497887001968631</v>
      </c>
      <c r="J21" s="52"/>
      <c r="K21" s="52">
        <v>0.50141091460136433</v>
      </c>
      <c r="L21" s="52"/>
      <c r="M21" s="49">
        <v>0.40163475302367074</v>
      </c>
      <c r="N21" s="57"/>
      <c r="O21" s="57"/>
      <c r="P21" s="57"/>
      <c r="Q21" s="57"/>
      <c r="R21" s="57"/>
      <c r="S21" s="57"/>
      <c r="U21" s="57"/>
      <c r="V21" s="57"/>
    </row>
    <row r="22" spans="1:22" x14ac:dyDescent="0.3">
      <c r="A22" s="50">
        <v>1700</v>
      </c>
      <c r="B22" s="51" t="s">
        <v>65</v>
      </c>
      <c r="C22" s="51" t="s">
        <v>96</v>
      </c>
      <c r="D22" s="51">
        <v>1</v>
      </c>
      <c r="E22" s="51">
        <v>88984</v>
      </c>
      <c r="F22" s="52">
        <v>2.108031120630284</v>
      </c>
      <c r="H22" s="53">
        <f t="shared" si="1"/>
        <v>32.885285481832433</v>
      </c>
      <c r="I22" s="52">
        <f t="shared" si="0"/>
        <v>0.73912805632096634</v>
      </c>
      <c r="J22" s="52"/>
      <c r="K22" s="52"/>
      <c r="L22" s="52"/>
      <c r="N22" s="57"/>
      <c r="O22" s="57"/>
      <c r="P22" s="57"/>
      <c r="Q22" s="57"/>
      <c r="R22" s="57"/>
      <c r="S22" s="57"/>
      <c r="U22" s="57"/>
      <c r="V22" s="57"/>
    </row>
    <row r="23" spans="1:22" x14ac:dyDescent="0.3">
      <c r="A23" s="50">
        <v>1701</v>
      </c>
      <c r="B23" s="51" t="s">
        <v>65</v>
      </c>
      <c r="C23" s="51" t="s">
        <v>96</v>
      </c>
      <c r="D23" s="51">
        <v>1</v>
      </c>
      <c r="E23" s="51">
        <v>88984</v>
      </c>
      <c r="F23" s="52">
        <v>1.7958732496131067</v>
      </c>
      <c r="H23" s="53">
        <f t="shared" si="1"/>
        <v>28.015622693964467</v>
      </c>
      <c r="I23" s="52">
        <f t="shared" si="0"/>
        <v>0.62967775541590554</v>
      </c>
      <c r="J23" s="52"/>
      <c r="K23" s="52">
        <v>1.062777597861041</v>
      </c>
      <c r="L23" s="52"/>
      <c r="M23" s="49">
        <v>0.39627596084984479</v>
      </c>
      <c r="N23" s="57"/>
      <c r="O23" s="57"/>
      <c r="P23" s="57"/>
      <c r="Q23" s="57"/>
      <c r="R23" s="57"/>
      <c r="S23" s="57"/>
      <c r="U23" s="57"/>
      <c r="V23" s="57"/>
    </row>
    <row r="24" spans="1:22" x14ac:dyDescent="0.3">
      <c r="A24" s="50">
        <v>1702</v>
      </c>
      <c r="B24" s="51" t="s">
        <v>65</v>
      </c>
      <c r="C24" s="51" t="s">
        <v>96</v>
      </c>
      <c r="D24" s="51">
        <v>1</v>
      </c>
      <c r="E24" s="51">
        <v>88984</v>
      </c>
      <c r="F24" s="52">
        <v>1.8496795237477419</v>
      </c>
      <c r="H24" s="53">
        <f t="shared" si="1"/>
        <v>28.855000570464775</v>
      </c>
      <c r="I24" s="52">
        <f t="shared" si="0"/>
        <v>0.64854357121425821</v>
      </c>
      <c r="J24" s="52"/>
      <c r="K24" s="52">
        <v>0.667994452454577</v>
      </c>
      <c r="L24" s="52">
        <v>3.8784744667097608</v>
      </c>
      <c r="M24" s="49">
        <v>0.39751552795031059</v>
      </c>
      <c r="N24" s="57"/>
      <c r="O24" s="57"/>
      <c r="P24" s="57"/>
      <c r="Q24" s="57"/>
      <c r="R24" s="57"/>
      <c r="S24" s="57"/>
      <c r="U24" s="57"/>
      <c r="V24" s="57"/>
    </row>
    <row r="25" spans="1:22" x14ac:dyDescent="0.3">
      <c r="A25" s="50">
        <v>1703</v>
      </c>
      <c r="B25" s="51" t="s">
        <v>65</v>
      </c>
      <c r="C25" s="51" t="s">
        <v>96</v>
      </c>
      <c r="D25" s="51">
        <v>1</v>
      </c>
      <c r="E25" s="51">
        <v>88984</v>
      </c>
      <c r="F25" s="52">
        <v>1.6655383319667239</v>
      </c>
      <c r="H25" s="53">
        <f t="shared" si="1"/>
        <v>25.982397978680893</v>
      </c>
      <c r="I25" s="52">
        <f t="shared" si="0"/>
        <v>0.58397909688665139</v>
      </c>
      <c r="J25" s="52"/>
      <c r="K25" s="52">
        <v>0.67847392461925526</v>
      </c>
      <c r="L25" s="52">
        <v>3.0625112592325707</v>
      </c>
      <c r="M25" s="49">
        <v>0.40167813391508639</v>
      </c>
      <c r="N25" s="57"/>
      <c r="O25" s="57"/>
      <c r="P25" s="57"/>
      <c r="Q25" s="57"/>
      <c r="R25" s="57"/>
      <c r="S25" s="57"/>
      <c r="U25" s="57"/>
      <c r="V25" s="57"/>
    </row>
    <row r="26" spans="1:22" x14ac:dyDescent="0.3">
      <c r="A26" s="50">
        <v>1704</v>
      </c>
      <c r="B26" s="51" t="s">
        <v>65</v>
      </c>
      <c r="C26" s="51" t="s">
        <v>96</v>
      </c>
      <c r="D26" s="51">
        <v>1</v>
      </c>
      <c r="E26" s="51">
        <v>88984</v>
      </c>
      <c r="F26" s="52">
        <v>1.7807193175877509</v>
      </c>
      <c r="H26" s="53">
        <f t="shared" si="1"/>
        <v>27.779221354368914</v>
      </c>
      <c r="I26" s="52">
        <f t="shared" si="0"/>
        <v>0.62436441055400771</v>
      </c>
      <c r="J26" s="52"/>
      <c r="K26" s="52">
        <v>0.66854788613515248</v>
      </c>
      <c r="L26" s="52">
        <v>1.9490313607960665</v>
      </c>
      <c r="M26" s="49">
        <v>0.40677966101694907</v>
      </c>
      <c r="N26" s="57"/>
      <c r="O26" s="57"/>
      <c r="P26" s="57"/>
      <c r="Q26" s="57"/>
      <c r="R26" s="57"/>
      <c r="S26" s="57"/>
      <c r="U26" s="57"/>
      <c r="V26" s="57"/>
    </row>
    <row r="27" spans="1:22" x14ac:dyDescent="0.3">
      <c r="A27" s="50">
        <v>1705</v>
      </c>
      <c r="B27" s="51" t="s">
        <v>65</v>
      </c>
      <c r="C27" s="51" t="s">
        <v>96</v>
      </c>
      <c r="D27" s="51">
        <v>1</v>
      </c>
      <c r="E27" s="51">
        <v>88984</v>
      </c>
      <c r="F27" s="52">
        <v>1.6258233976205623</v>
      </c>
      <c r="H27" s="53">
        <f t="shared" si="1"/>
        <v>25.362845002880771</v>
      </c>
      <c r="I27" s="52">
        <f t="shared" si="0"/>
        <v>0.57005405472626025</v>
      </c>
      <c r="J27" s="52"/>
      <c r="K27" s="52"/>
      <c r="L27" s="52"/>
      <c r="N27" s="57"/>
      <c r="O27" s="57"/>
      <c r="P27" s="57"/>
      <c r="Q27" s="57"/>
      <c r="R27" s="57"/>
      <c r="S27" s="57"/>
      <c r="U27" s="57"/>
      <c r="V27" s="57"/>
    </row>
    <row r="28" spans="1:22" x14ac:dyDescent="0.3">
      <c r="A28" s="50">
        <v>1706</v>
      </c>
      <c r="B28" s="51" t="s">
        <v>65</v>
      </c>
      <c r="C28" s="51" t="s">
        <v>96</v>
      </c>
      <c r="D28" s="51">
        <v>1</v>
      </c>
      <c r="E28" s="51">
        <v>88984</v>
      </c>
      <c r="F28" s="52">
        <v>1.9155913878479656</v>
      </c>
      <c r="H28" s="53">
        <f t="shared" si="1"/>
        <v>29.883225650428265</v>
      </c>
      <c r="I28" s="52">
        <f t="shared" si="0"/>
        <v>0.67165390745366049</v>
      </c>
      <c r="J28" s="52"/>
      <c r="K28" s="52"/>
      <c r="L28" s="52"/>
      <c r="N28" s="57"/>
      <c r="O28" s="57"/>
      <c r="P28" s="57"/>
      <c r="Q28" s="57"/>
      <c r="R28" s="57"/>
      <c r="S28" s="57"/>
      <c r="U28" s="57"/>
      <c r="V28" s="57"/>
    </row>
    <row r="29" spans="1:22" x14ac:dyDescent="0.3">
      <c r="A29" s="50">
        <v>1707</v>
      </c>
      <c r="B29" s="51" t="s">
        <v>65</v>
      </c>
      <c r="C29" s="51" t="s">
        <v>96</v>
      </c>
      <c r="D29" s="51">
        <v>1</v>
      </c>
      <c r="E29" s="51">
        <v>88984</v>
      </c>
      <c r="F29" s="52">
        <v>2.0201189456758972</v>
      </c>
      <c r="H29" s="53">
        <f t="shared" si="1"/>
        <v>31.513855552544001</v>
      </c>
      <c r="I29" s="52">
        <f t="shared" si="0"/>
        <v>0.70830386479690732</v>
      </c>
      <c r="J29" s="52"/>
      <c r="K29" s="52">
        <v>0.66586079656065433</v>
      </c>
      <c r="L29" s="52">
        <v>1.9091715398144946</v>
      </c>
      <c r="M29" s="49">
        <v>0.37518512423893369</v>
      </c>
      <c r="N29" s="57"/>
      <c r="O29" s="57"/>
      <c r="P29" s="57"/>
      <c r="Q29" s="57"/>
      <c r="R29" s="57"/>
      <c r="S29" s="57"/>
      <c r="U29" s="57"/>
      <c r="V29" s="57"/>
    </row>
    <row r="30" spans="1:22" x14ac:dyDescent="0.3">
      <c r="A30" s="50">
        <v>1708</v>
      </c>
      <c r="B30" s="51" t="s">
        <v>65</v>
      </c>
      <c r="C30" s="51" t="s">
        <v>96</v>
      </c>
      <c r="D30" s="51">
        <v>1</v>
      </c>
      <c r="E30" s="51">
        <v>88984</v>
      </c>
      <c r="F30" s="52">
        <v>2.2726155518543441</v>
      </c>
      <c r="H30" s="53">
        <f t="shared" si="1"/>
        <v>35.452802608927769</v>
      </c>
      <c r="I30" s="52">
        <f t="shared" si="0"/>
        <v>0.7968354447749656</v>
      </c>
      <c r="J30" s="52"/>
      <c r="K30" s="52"/>
      <c r="L30" s="52"/>
      <c r="N30" s="57"/>
      <c r="O30" s="57"/>
      <c r="P30" s="57"/>
      <c r="Q30" s="57"/>
      <c r="R30" s="57"/>
      <c r="S30" s="57"/>
      <c r="U30" s="57"/>
      <c r="V30" s="57"/>
    </row>
    <row r="31" spans="1:22" x14ac:dyDescent="0.3">
      <c r="A31" s="50">
        <v>1709</v>
      </c>
      <c r="B31" s="51" t="s">
        <v>65</v>
      </c>
      <c r="C31" s="51" t="s">
        <v>96</v>
      </c>
      <c r="D31" s="51">
        <v>1</v>
      </c>
      <c r="E31" s="51">
        <v>88984</v>
      </c>
      <c r="F31" s="52">
        <v>2.6454188116853206</v>
      </c>
      <c r="H31" s="53">
        <f t="shared" si="1"/>
        <v>41.268533462290996</v>
      </c>
      <c r="I31" s="52">
        <f t="shared" si="0"/>
        <v>0.92754952490989384</v>
      </c>
      <c r="J31" s="52"/>
      <c r="K31" s="52"/>
      <c r="L31" s="52"/>
      <c r="N31" s="57"/>
      <c r="O31" s="57"/>
      <c r="P31" s="57"/>
      <c r="Q31" s="57"/>
      <c r="R31" s="57"/>
      <c r="S31" s="57"/>
      <c r="U31" s="57"/>
      <c r="V31" s="57"/>
    </row>
    <row r="32" spans="1:22" x14ac:dyDescent="0.3">
      <c r="A32" s="50">
        <v>1710</v>
      </c>
      <c r="B32" s="51" t="s">
        <v>65</v>
      </c>
      <c r="C32" s="51" t="s">
        <v>96</v>
      </c>
      <c r="D32" s="51">
        <v>1</v>
      </c>
      <c r="E32" s="51">
        <v>88984</v>
      </c>
      <c r="F32" s="52">
        <v>2.8522250063651353</v>
      </c>
      <c r="H32" s="53">
        <f t="shared" si="1"/>
        <v>44.494710099296114</v>
      </c>
      <c r="I32" s="52">
        <f t="shared" si="0"/>
        <v>1.0000609120582602</v>
      </c>
      <c r="J32" s="52"/>
      <c r="K32" s="52"/>
      <c r="L32" s="52"/>
      <c r="N32" s="57"/>
      <c r="O32" s="57"/>
      <c r="P32" s="57"/>
      <c r="Q32" s="57"/>
      <c r="R32" s="57"/>
      <c r="S32" s="57"/>
      <c r="U32" s="57"/>
      <c r="V32" s="57"/>
    </row>
    <row r="33" spans="1:22" x14ac:dyDescent="0.3">
      <c r="A33" s="50">
        <v>1711</v>
      </c>
      <c r="B33" s="51" t="s">
        <v>65</v>
      </c>
      <c r="C33" s="51" t="s">
        <v>96</v>
      </c>
      <c r="D33" s="51">
        <v>1</v>
      </c>
      <c r="E33" s="51">
        <v>88984</v>
      </c>
      <c r="F33" s="52">
        <v>2.570988341553726</v>
      </c>
      <c r="H33" s="53">
        <f t="shared" si="1"/>
        <v>40.10741812823813</v>
      </c>
      <c r="I33" s="52">
        <f t="shared" si="0"/>
        <v>0.90145235386672051</v>
      </c>
      <c r="J33" s="52"/>
      <c r="K33" s="52"/>
      <c r="L33" s="52"/>
      <c r="N33" s="57"/>
      <c r="O33" s="57"/>
      <c r="P33" s="57"/>
      <c r="Q33" s="57"/>
      <c r="R33" s="57"/>
      <c r="S33" s="57"/>
      <c r="U33" s="57"/>
      <c r="V33" s="57"/>
    </row>
    <row r="34" spans="1:22" x14ac:dyDescent="0.3">
      <c r="A34" s="50">
        <v>1712</v>
      </c>
      <c r="B34" s="51" t="s">
        <v>65</v>
      </c>
      <c r="C34" s="51" t="s">
        <v>96</v>
      </c>
      <c r="D34" s="51">
        <v>1</v>
      </c>
      <c r="E34" s="51">
        <v>88984</v>
      </c>
      <c r="F34" s="52">
        <v>2.1694472111125829</v>
      </c>
      <c r="H34" s="53">
        <f t="shared" si="1"/>
        <v>33.843376493356288</v>
      </c>
      <c r="I34" s="52">
        <f t="shared" si="0"/>
        <v>0.7606620626934345</v>
      </c>
      <c r="J34" s="52"/>
      <c r="K34" s="52"/>
      <c r="L34" s="52"/>
      <c r="N34" s="57"/>
      <c r="O34" s="57"/>
      <c r="P34" s="57"/>
      <c r="Q34" s="57"/>
      <c r="R34" s="57"/>
      <c r="S34" s="57"/>
      <c r="U34" s="57"/>
      <c r="V34" s="57"/>
    </row>
    <row r="35" spans="1:22" x14ac:dyDescent="0.3">
      <c r="A35" s="50">
        <v>1713</v>
      </c>
      <c r="B35" s="51" t="s">
        <v>65</v>
      </c>
      <c r="C35" s="51" t="s">
        <v>96</v>
      </c>
      <c r="D35" s="51">
        <v>1</v>
      </c>
      <c r="E35" s="51">
        <v>88984</v>
      </c>
      <c r="F35" s="52">
        <v>2.0000204263393928</v>
      </c>
      <c r="H35" s="53">
        <f t="shared" si="1"/>
        <v>31.200318650894527</v>
      </c>
      <c r="I35" s="52">
        <f t="shared" si="0"/>
        <v>0.70125682484254537</v>
      </c>
      <c r="J35" s="52"/>
      <c r="K35" s="52">
        <v>0.6988616928381759</v>
      </c>
      <c r="L35" s="52">
        <v>2.6779942746329302</v>
      </c>
      <c r="M35" s="49">
        <v>0.44745762711864406</v>
      </c>
      <c r="N35" s="57"/>
      <c r="O35" s="57"/>
      <c r="P35" s="57"/>
      <c r="Q35" s="57"/>
      <c r="R35" s="57"/>
      <c r="S35" s="57"/>
      <c r="U35" s="57"/>
      <c r="V35" s="57"/>
    </row>
    <row r="36" spans="1:22" x14ac:dyDescent="0.3">
      <c r="A36" s="50">
        <v>1714</v>
      </c>
      <c r="B36" s="51" t="s">
        <v>65</v>
      </c>
      <c r="C36" s="51" t="s">
        <v>96</v>
      </c>
      <c r="D36" s="51">
        <v>1</v>
      </c>
      <c r="E36" s="51">
        <v>88984</v>
      </c>
      <c r="F36" s="52">
        <v>2.3491143708978943</v>
      </c>
      <c r="H36" s="53">
        <f t="shared" si="1"/>
        <v>36.646184186007154</v>
      </c>
      <c r="I36" s="52">
        <f t="shared" si="0"/>
        <v>0.82365783030673279</v>
      </c>
      <c r="J36" s="52"/>
      <c r="K36" s="52">
        <v>0.65673403299081756</v>
      </c>
      <c r="L36" s="52">
        <v>1.1672478888664726</v>
      </c>
      <c r="M36" s="49">
        <v>0.46040981533012898</v>
      </c>
      <c r="N36" s="57"/>
      <c r="O36" s="57"/>
      <c r="P36" s="57"/>
      <c r="Q36" s="57"/>
      <c r="R36" s="57"/>
      <c r="S36" s="57"/>
      <c r="U36" s="57"/>
      <c r="V36" s="57"/>
    </row>
    <row r="37" spans="1:22" x14ac:dyDescent="0.3">
      <c r="A37" s="50">
        <v>1715</v>
      </c>
      <c r="B37" s="51" t="s">
        <v>65</v>
      </c>
      <c r="C37" s="51" t="s">
        <v>96</v>
      </c>
      <c r="D37" s="51">
        <v>1</v>
      </c>
      <c r="E37" s="51">
        <v>88984</v>
      </c>
      <c r="F37" s="52">
        <v>2.4054509560116073</v>
      </c>
      <c r="H37" s="53">
        <f t="shared" si="1"/>
        <v>37.52503491378107</v>
      </c>
      <c r="I37" s="52">
        <f t="shared" si="0"/>
        <v>0.84341083596559085</v>
      </c>
      <c r="J37" s="52"/>
      <c r="K37" s="52">
        <v>0.5898603915723426</v>
      </c>
      <c r="L37" s="52">
        <v>2.2918258212375857</v>
      </c>
      <c r="N37" s="57"/>
      <c r="O37" s="57"/>
      <c r="P37" s="57"/>
      <c r="Q37" s="57"/>
      <c r="R37" s="57"/>
      <c r="S37" s="57"/>
      <c r="U37" s="57"/>
      <c r="V37" s="57"/>
    </row>
    <row r="38" spans="1:22" x14ac:dyDescent="0.3">
      <c r="A38" s="50">
        <v>1716</v>
      </c>
      <c r="B38" s="51" t="s">
        <v>65</v>
      </c>
      <c r="C38" s="51" t="s">
        <v>96</v>
      </c>
      <c r="D38" s="51">
        <v>1</v>
      </c>
      <c r="E38" s="51">
        <v>88984</v>
      </c>
      <c r="F38" s="52">
        <v>2.1621722630459299</v>
      </c>
      <c r="H38" s="53">
        <f t="shared" si="1"/>
        <v>33.729887303516506</v>
      </c>
      <c r="I38" s="52">
        <f t="shared" si="0"/>
        <v>0.7581112852538997</v>
      </c>
      <c r="J38" s="52"/>
      <c r="K38" s="52">
        <v>0.55273644129284261</v>
      </c>
      <c r="L38" s="52">
        <v>1.5990976730625666</v>
      </c>
      <c r="M38" s="49">
        <v>0.56497175141242939</v>
      </c>
      <c r="N38" s="57"/>
      <c r="O38" s="57"/>
      <c r="P38" s="57"/>
      <c r="Q38" s="57"/>
      <c r="R38" s="57"/>
      <c r="S38" s="57"/>
      <c r="U38" s="57"/>
      <c r="V38" s="57"/>
    </row>
    <row r="39" spans="1:22" x14ac:dyDescent="0.3">
      <c r="A39" s="50">
        <v>1717</v>
      </c>
      <c r="B39" s="51" t="s">
        <v>65</v>
      </c>
      <c r="C39" s="51" t="s">
        <v>96</v>
      </c>
      <c r="D39" s="51">
        <v>1</v>
      </c>
      <c r="E39" s="51">
        <v>88984</v>
      </c>
      <c r="F39" s="52">
        <v>2.03900183935249</v>
      </c>
      <c r="H39" s="53">
        <f t="shared" si="1"/>
        <v>31.808428693898843</v>
      </c>
      <c r="I39" s="52">
        <f t="shared" si="0"/>
        <v>0.7149246762091801</v>
      </c>
      <c r="J39" s="52"/>
      <c r="K39" s="52">
        <v>0.6911339633694481</v>
      </c>
      <c r="L39" s="52">
        <v>1.9392372333548804</v>
      </c>
      <c r="M39" s="49">
        <v>0.5423728813559322</v>
      </c>
      <c r="N39" s="57"/>
      <c r="O39" s="57"/>
      <c r="P39" s="57"/>
      <c r="Q39" s="57"/>
      <c r="R39" s="57"/>
      <c r="S39" s="57"/>
      <c r="U39" s="57"/>
      <c r="V39" s="57"/>
    </row>
    <row r="40" spans="1:22" x14ac:dyDescent="0.3">
      <c r="A40" s="50">
        <v>1718</v>
      </c>
      <c r="B40" s="51" t="s">
        <v>65</v>
      </c>
      <c r="C40" s="51" t="s">
        <v>96</v>
      </c>
      <c r="D40" s="51">
        <v>1</v>
      </c>
      <c r="E40" s="51">
        <v>88984</v>
      </c>
      <c r="F40" s="52">
        <v>1.9007801243721762</v>
      </c>
      <c r="H40" s="53">
        <f t="shared" si="1"/>
        <v>29.652169940205951</v>
      </c>
      <c r="I40" s="52">
        <f t="shared" si="0"/>
        <v>0.66646071069419111</v>
      </c>
      <c r="J40" s="52"/>
      <c r="K40" s="52">
        <v>0.68953044966103927</v>
      </c>
      <c r="L40" s="52">
        <v>2.0782768840482491</v>
      </c>
      <c r="M40" s="49">
        <v>0.50962982522733646</v>
      </c>
      <c r="N40" s="57"/>
      <c r="O40" s="57"/>
      <c r="P40" s="57"/>
      <c r="Q40" s="57"/>
      <c r="R40" s="57"/>
      <c r="S40" s="57"/>
      <c r="U40" s="57"/>
      <c r="V40" s="57"/>
    </row>
    <row r="41" spans="1:22" x14ac:dyDescent="0.3">
      <c r="A41" s="50">
        <v>1719</v>
      </c>
      <c r="B41" s="51" t="s">
        <v>65</v>
      </c>
      <c r="C41" s="51" t="s">
        <v>96</v>
      </c>
      <c r="D41" s="51">
        <v>1</v>
      </c>
      <c r="E41" s="51">
        <v>88984</v>
      </c>
      <c r="F41" s="52">
        <v>2.2288514181935422</v>
      </c>
      <c r="H41" s="53">
        <f t="shared" si="1"/>
        <v>34.770082123819257</v>
      </c>
      <c r="I41" s="52">
        <f t="shared" si="0"/>
        <v>0.78149065278745078</v>
      </c>
      <c r="J41" s="52"/>
      <c r="K41" s="52">
        <v>0.58487635661268889</v>
      </c>
      <c r="L41" s="52">
        <v>1.9965289331764657</v>
      </c>
      <c r="M41" s="49">
        <v>0.34200582964482351</v>
      </c>
      <c r="N41" s="57"/>
      <c r="O41" s="57"/>
      <c r="P41" s="57"/>
      <c r="Q41" s="57"/>
      <c r="R41" s="57"/>
      <c r="S41" s="57"/>
      <c r="U41" s="57"/>
      <c r="V41" s="57"/>
    </row>
    <row r="42" spans="1:22" x14ac:dyDescent="0.3">
      <c r="A42" s="50">
        <v>1720</v>
      </c>
      <c r="B42" s="51" t="s">
        <v>65</v>
      </c>
      <c r="C42" s="51" t="s">
        <v>96</v>
      </c>
      <c r="D42" s="51">
        <v>1</v>
      </c>
      <c r="E42" s="51">
        <v>88984</v>
      </c>
      <c r="F42" s="52">
        <v>2.6515023229336077</v>
      </c>
      <c r="H42" s="53">
        <f t="shared" si="1"/>
        <v>41.363436237764283</v>
      </c>
      <c r="I42" s="52">
        <f t="shared" si="0"/>
        <v>0.92968255501582941</v>
      </c>
      <c r="J42" s="52"/>
      <c r="K42" s="52">
        <v>0.82420216496814602</v>
      </c>
      <c r="L42" s="52">
        <v>2.5985778926955398</v>
      </c>
      <c r="M42" s="49">
        <v>0.52881355932203378</v>
      </c>
      <c r="N42" s="57"/>
      <c r="O42" s="57"/>
      <c r="P42" s="57"/>
      <c r="Q42" s="57"/>
      <c r="R42" s="57"/>
      <c r="S42" s="57"/>
      <c r="U42" s="57"/>
      <c r="V42" s="57"/>
    </row>
    <row r="43" spans="1:22" x14ac:dyDescent="0.3">
      <c r="A43" s="50">
        <v>1721</v>
      </c>
      <c r="B43" s="51" t="s">
        <v>65</v>
      </c>
      <c r="C43" s="51" t="s">
        <v>96</v>
      </c>
      <c r="D43" s="51">
        <v>1</v>
      </c>
      <c r="E43" s="51">
        <v>88984</v>
      </c>
      <c r="F43" s="52">
        <v>2.2782404069550766</v>
      </c>
      <c r="H43" s="53">
        <f t="shared" si="1"/>
        <v>35.540550348499195</v>
      </c>
      <c r="I43" s="52">
        <f t="shared" si="0"/>
        <v>0.79880765864648018</v>
      </c>
      <c r="J43" s="52"/>
      <c r="K43" s="52"/>
      <c r="L43" s="52"/>
      <c r="N43" s="57"/>
      <c r="O43" s="57"/>
      <c r="P43" s="57"/>
      <c r="Q43" s="57"/>
      <c r="R43" s="57"/>
      <c r="S43" s="57"/>
      <c r="U43" s="57"/>
      <c r="V43" s="57"/>
    </row>
    <row r="44" spans="1:22" x14ac:dyDescent="0.3">
      <c r="A44" s="50">
        <v>1722</v>
      </c>
      <c r="B44" s="51" t="s">
        <v>65</v>
      </c>
      <c r="C44" s="51" t="s">
        <v>96</v>
      </c>
      <c r="D44" s="51">
        <v>1</v>
      </c>
      <c r="E44" s="51">
        <v>88984</v>
      </c>
      <c r="F44" s="52">
        <v>1.8324527933901336</v>
      </c>
      <c r="H44" s="53">
        <f t="shared" si="1"/>
        <v>28.586263576886083</v>
      </c>
      <c r="I44" s="52">
        <f t="shared" si="0"/>
        <v>0.64250345178652524</v>
      </c>
      <c r="J44" s="52"/>
      <c r="K44" s="52">
        <v>0.70008316378303714</v>
      </c>
      <c r="L44" s="52">
        <v>2.6472127312463449</v>
      </c>
      <c r="M44" s="49">
        <v>0.54147043063820188</v>
      </c>
      <c r="N44" s="57"/>
      <c r="O44" s="57"/>
      <c r="P44" s="57"/>
      <c r="Q44" s="57"/>
      <c r="R44" s="57"/>
      <c r="S44" s="57"/>
      <c r="U44" s="57"/>
      <c r="V44" s="57"/>
    </row>
    <row r="45" spans="1:22" x14ac:dyDescent="0.3">
      <c r="A45" s="50">
        <v>1723</v>
      </c>
      <c r="B45" s="51" t="s">
        <v>65</v>
      </c>
      <c r="C45" s="51" t="s">
        <v>96</v>
      </c>
      <c r="D45" s="51">
        <v>1</v>
      </c>
      <c r="E45" s="51">
        <v>88984</v>
      </c>
      <c r="F45" s="52">
        <v>1.9043607608883439</v>
      </c>
      <c r="H45" s="53">
        <f t="shared" si="1"/>
        <v>29.708027869858167</v>
      </c>
      <c r="I45" s="52">
        <f t="shared" si="0"/>
        <v>0.66771617076908585</v>
      </c>
      <c r="J45" s="52"/>
      <c r="K45" s="52">
        <v>0.53903104028990312</v>
      </c>
      <c r="L45" s="52">
        <v>1.7364728050090878</v>
      </c>
      <c r="M45" s="49">
        <v>0.5330310992049182</v>
      </c>
      <c r="N45" s="57"/>
      <c r="O45" s="57">
        <v>0.64273921090818409</v>
      </c>
      <c r="P45" s="57"/>
      <c r="Q45" s="58">
        <v>0.61770244821092268</v>
      </c>
      <c r="R45" s="57">
        <v>3.6357271173719083</v>
      </c>
      <c r="S45" s="57"/>
      <c r="U45" s="57"/>
      <c r="V45" s="57"/>
    </row>
    <row r="46" spans="1:22" x14ac:dyDescent="0.3">
      <c r="A46" s="50">
        <v>1724</v>
      </c>
      <c r="B46" s="51" t="s">
        <v>65</v>
      </c>
      <c r="C46" s="51" t="s">
        <v>96</v>
      </c>
      <c r="D46" s="51">
        <v>1</v>
      </c>
      <c r="E46" s="51">
        <v>88984</v>
      </c>
      <c r="F46" s="52">
        <v>2.344191095269744</v>
      </c>
      <c r="H46" s="53">
        <f t="shared" si="1"/>
        <v>36.569381086208004</v>
      </c>
      <c r="I46" s="52">
        <f t="shared" si="0"/>
        <v>0.82193160761952722</v>
      </c>
      <c r="J46" s="52"/>
      <c r="K46" s="52">
        <v>0.8130467087868426</v>
      </c>
      <c r="L46" s="52">
        <v>3.1369378211794108</v>
      </c>
      <c r="M46" s="49">
        <v>0.51651148785844292</v>
      </c>
      <c r="O46" s="57">
        <v>0.69615030171753745</v>
      </c>
      <c r="P46" s="57"/>
      <c r="Q46" s="58">
        <v>0.56094338975589075</v>
      </c>
      <c r="R46" s="57">
        <v>3.3492579300368055</v>
      </c>
      <c r="U46" s="57"/>
      <c r="V46" s="57"/>
    </row>
    <row r="47" spans="1:22" x14ac:dyDescent="0.3">
      <c r="A47" s="50">
        <v>1725</v>
      </c>
      <c r="B47" s="51" t="s">
        <v>65</v>
      </c>
      <c r="C47" s="51" t="s">
        <v>96</v>
      </c>
      <c r="D47" s="51">
        <v>1</v>
      </c>
      <c r="E47" s="51">
        <v>88984</v>
      </c>
      <c r="F47" s="52">
        <v>2.2809371601715251</v>
      </c>
      <c r="H47" s="53">
        <f t="shared" si="1"/>
        <v>35.582619698675792</v>
      </c>
      <c r="I47" s="52">
        <f t="shared" si="0"/>
        <v>0.79975320728840671</v>
      </c>
      <c r="J47" s="52"/>
      <c r="K47" s="52">
        <v>0.69275184374025234</v>
      </c>
      <c r="L47" s="52">
        <v>3.2399872847204896</v>
      </c>
      <c r="M47" s="49">
        <v>0.54055283812990551</v>
      </c>
      <c r="O47" s="57"/>
      <c r="P47" s="57">
        <v>1.1772396439559834</v>
      </c>
      <c r="Q47" s="57"/>
      <c r="R47" s="57"/>
      <c r="U47" s="57"/>
      <c r="V47" s="57"/>
    </row>
    <row r="48" spans="1:22" x14ac:dyDescent="0.3">
      <c r="A48" s="50">
        <v>1726</v>
      </c>
      <c r="B48" s="51" t="s">
        <v>65</v>
      </c>
      <c r="C48" s="51" t="s">
        <v>96</v>
      </c>
      <c r="D48" s="51">
        <v>1</v>
      </c>
      <c r="E48" s="51">
        <v>88984</v>
      </c>
      <c r="F48" s="52">
        <v>2.290292167931395</v>
      </c>
      <c r="H48" s="53">
        <f t="shared" si="1"/>
        <v>35.728557819729765</v>
      </c>
      <c r="I48" s="52">
        <f t="shared" si="0"/>
        <v>0.80303330530724093</v>
      </c>
      <c r="J48" s="52"/>
      <c r="K48" s="52"/>
      <c r="L48" s="52"/>
      <c r="O48" s="57"/>
      <c r="P48" s="57"/>
      <c r="Q48" s="57"/>
      <c r="R48" s="57"/>
      <c r="U48" s="57"/>
      <c r="V48" s="57"/>
    </row>
    <row r="49" spans="1:22" x14ac:dyDescent="0.3">
      <c r="A49" s="50">
        <v>1727</v>
      </c>
      <c r="B49" s="51" t="s">
        <v>65</v>
      </c>
      <c r="C49" s="51" t="s">
        <v>96</v>
      </c>
      <c r="D49" s="51">
        <v>1</v>
      </c>
      <c r="E49" s="51">
        <v>88984</v>
      </c>
      <c r="F49" s="52">
        <v>2.477934607608832</v>
      </c>
      <c r="H49" s="53">
        <f t="shared" si="1"/>
        <v>38.655779878697778</v>
      </c>
      <c r="I49" s="52">
        <f t="shared" si="0"/>
        <v>0.86882540408832543</v>
      </c>
      <c r="J49" s="52"/>
      <c r="K49" s="52">
        <v>0.2995742257941254</v>
      </c>
      <c r="L49" s="52">
        <v>1.0726405946994184</v>
      </c>
      <c r="M49" s="49">
        <v>0.21269524759056166</v>
      </c>
      <c r="O49" s="57"/>
      <c r="P49" s="57"/>
      <c r="Q49" s="57"/>
      <c r="R49" s="57"/>
      <c r="U49" s="57"/>
      <c r="V49" s="57"/>
    </row>
    <row r="50" spans="1:22" x14ac:dyDescent="0.3">
      <c r="A50" s="50">
        <v>1728</v>
      </c>
      <c r="B50" s="51" t="s">
        <v>65</v>
      </c>
      <c r="C50" s="51" t="s">
        <v>96</v>
      </c>
      <c r="D50" s="51">
        <v>1</v>
      </c>
      <c r="E50" s="51">
        <v>88984</v>
      </c>
      <c r="F50" s="52">
        <v>3.2170133358457065</v>
      </c>
      <c r="H50" s="53">
        <f t="shared" si="1"/>
        <v>50.185408039193021</v>
      </c>
      <c r="I50" s="52">
        <f t="shared" si="0"/>
        <v>1.1279647585901516</v>
      </c>
      <c r="J50" s="52"/>
      <c r="K50" s="52">
        <v>0.32592807589506118</v>
      </c>
      <c r="L50" s="52">
        <v>1.1209463776617805</v>
      </c>
      <c r="M50" s="49">
        <v>0.23735033431814648</v>
      </c>
      <c r="O50" s="57"/>
      <c r="P50" s="57"/>
      <c r="Q50" s="57"/>
      <c r="R50" s="57"/>
      <c r="U50" s="57"/>
      <c r="V50" s="57"/>
    </row>
    <row r="51" spans="1:22" x14ac:dyDescent="0.3">
      <c r="A51" s="50">
        <v>1729</v>
      </c>
      <c r="B51" s="51" t="s">
        <v>65</v>
      </c>
      <c r="C51" s="51" t="s">
        <v>96</v>
      </c>
      <c r="D51" s="51">
        <v>1</v>
      </c>
      <c r="E51" s="51">
        <v>88984</v>
      </c>
      <c r="F51" s="52">
        <v>2.8839860825843813</v>
      </c>
      <c r="H51" s="53">
        <f t="shared" si="1"/>
        <v>44.990182888316347</v>
      </c>
      <c r="I51" s="52">
        <f t="shared" si="0"/>
        <v>1.0111971340536805</v>
      </c>
      <c r="J51" s="52"/>
      <c r="K51" s="52">
        <v>0.31497711276205209</v>
      </c>
      <c r="L51" s="52">
        <v>1.1426333280815395</v>
      </c>
      <c r="M51" s="49">
        <v>0.3</v>
      </c>
      <c r="O51" s="57"/>
      <c r="P51" s="57"/>
      <c r="Q51" s="57"/>
      <c r="R51" s="57"/>
      <c r="U51" s="57"/>
      <c r="V51" s="57"/>
    </row>
    <row r="52" spans="1:22" x14ac:dyDescent="0.3">
      <c r="A52" s="50">
        <v>1730</v>
      </c>
      <c r="B52" s="51" t="s">
        <v>65</v>
      </c>
      <c r="C52" s="51" t="s">
        <v>96</v>
      </c>
      <c r="D52" s="51">
        <v>1</v>
      </c>
      <c r="E52" s="51">
        <v>88984</v>
      </c>
      <c r="F52" s="52">
        <v>2.1084569859275977</v>
      </c>
      <c r="H52" s="53">
        <f t="shared" si="1"/>
        <v>32.891928980470524</v>
      </c>
      <c r="I52" s="52">
        <f t="shared" si="0"/>
        <v>0.73927737526904891</v>
      </c>
      <c r="J52" s="52"/>
      <c r="K52" s="52">
        <v>0.6305983214834221</v>
      </c>
      <c r="L52" s="52">
        <v>2.1009596004169477</v>
      </c>
      <c r="M52" s="49">
        <v>0.5423728813559322</v>
      </c>
      <c r="O52" s="57"/>
      <c r="P52" s="57"/>
      <c r="Q52" s="57"/>
      <c r="R52" s="57"/>
      <c r="U52" s="57"/>
      <c r="V52" s="57"/>
    </row>
    <row r="53" spans="1:22" x14ac:dyDescent="0.3">
      <c r="A53" s="50">
        <v>1731</v>
      </c>
      <c r="B53" s="51" t="s">
        <v>65</v>
      </c>
      <c r="C53" s="51" t="s">
        <v>96</v>
      </c>
      <c r="D53" s="51">
        <v>1</v>
      </c>
      <c r="E53" s="51">
        <v>88984</v>
      </c>
      <c r="F53" s="52">
        <v>2.1335524208063421</v>
      </c>
      <c r="H53" s="53">
        <f t="shared" si="1"/>
        <v>33.283417764578935</v>
      </c>
      <c r="I53" s="52">
        <f t="shared" si="0"/>
        <v>0.74807645789308042</v>
      </c>
      <c r="J53" s="52"/>
      <c r="K53" s="52">
        <v>0.68816917320752147</v>
      </c>
      <c r="L53" s="52">
        <v>2.012236343612102</v>
      </c>
      <c r="M53" s="49">
        <v>0.4921531701192719</v>
      </c>
      <c r="O53" s="57"/>
      <c r="P53" s="57"/>
      <c r="Q53" s="57"/>
      <c r="R53" s="57"/>
      <c r="U53" s="57"/>
      <c r="V53" s="57"/>
    </row>
    <row r="54" spans="1:22" x14ac:dyDescent="0.3">
      <c r="A54" s="50">
        <v>1732</v>
      </c>
      <c r="B54" s="51" t="s">
        <v>65</v>
      </c>
      <c r="C54" s="51" t="s">
        <v>96</v>
      </c>
      <c r="D54" s="51">
        <v>1</v>
      </c>
      <c r="E54" s="51">
        <v>88984</v>
      </c>
      <c r="F54" s="52">
        <v>2.0127951816715388</v>
      </c>
      <c r="H54" s="53">
        <f t="shared" si="1"/>
        <v>31.399604834076008</v>
      </c>
      <c r="I54" s="52">
        <f t="shared" si="0"/>
        <v>0.70573597127744336</v>
      </c>
      <c r="J54" s="52"/>
      <c r="K54" s="52"/>
      <c r="L54" s="52"/>
      <c r="O54" s="57"/>
      <c r="P54" s="57"/>
      <c r="Q54" s="57"/>
      <c r="R54" s="57"/>
      <c r="U54" s="57"/>
      <c r="V54" s="57"/>
    </row>
    <row r="55" spans="1:22" x14ac:dyDescent="0.3">
      <c r="A55" s="50">
        <v>1733</v>
      </c>
      <c r="B55" s="51" t="s">
        <v>65</v>
      </c>
      <c r="C55" s="51" t="s">
        <v>96</v>
      </c>
      <c r="D55" s="51">
        <v>1</v>
      </c>
      <c r="E55" s="51">
        <v>88984</v>
      </c>
      <c r="F55" s="52">
        <v>1.9000427647409386</v>
      </c>
      <c r="H55" s="53">
        <f t="shared" si="1"/>
        <v>29.640667129958643</v>
      </c>
      <c r="I55" s="52">
        <f t="shared" si="0"/>
        <v>0.66620217409778482</v>
      </c>
      <c r="J55" s="52"/>
      <c r="K55" s="52">
        <v>0.76315566570088322</v>
      </c>
      <c r="L55" s="52">
        <v>0.95210710988794811</v>
      </c>
      <c r="M55" s="49">
        <v>0.51745822602862779</v>
      </c>
      <c r="O55" s="57"/>
      <c r="P55" s="57"/>
      <c r="Q55" s="57"/>
      <c r="R55" s="57"/>
      <c r="U55" s="57"/>
      <c r="V55" s="57"/>
    </row>
    <row r="56" spans="1:22" x14ac:dyDescent="0.3">
      <c r="A56" s="50">
        <v>1734</v>
      </c>
      <c r="B56" s="51" t="s">
        <v>65</v>
      </c>
      <c r="C56" s="51" t="s">
        <v>96</v>
      </c>
      <c r="D56" s="51">
        <v>1</v>
      </c>
      <c r="E56" s="51">
        <v>88984</v>
      </c>
      <c r="F56" s="52">
        <v>1.8841059167910899</v>
      </c>
      <c r="H56" s="53">
        <f t="shared" si="1"/>
        <v>29.392052301941</v>
      </c>
      <c r="I56" s="52">
        <f t="shared" si="0"/>
        <v>0.66061431947183769</v>
      </c>
      <c r="J56" s="52"/>
      <c r="K56" s="52">
        <v>0.8196082600826412</v>
      </c>
      <c r="L56" s="52">
        <v>2.6204249957042216</v>
      </c>
      <c r="M56" s="49">
        <v>0.5423728813559322</v>
      </c>
      <c r="O56" s="57"/>
      <c r="P56" s="57"/>
      <c r="Q56" s="57"/>
      <c r="R56" s="57"/>
      <c r="U56" s="57"/>
      <c r="V56" s="57"/>
    </row>
    <row r="57" spans="1:22" x14ac:dyDescent="0.3">
      <c r="A57" s="50">
        <v>1735</v>
      </c>
      <c r="B57" s="51" t="s">
        <v>65</v>
      </c>
      <c r="C57" s="51" t="s">
        <v>96</v>
      </c>
      <c r="D57" s="51">
        <v>1</v>
      </c>
      <c r="E57" s="51">
        <v>88984</v>
      </c>
      <c r="F57" s="52">
        <v>1.9203037826943086</v>
      </c>
      <c r="H57" s="53">
        <f t="shared" si="1"/>
        <v>29.956739010031217</v>
      </c>
      <c r="I57" s="52">
        <f t="shared" si="0"/>
        <v>0.67330619010229298</v>
      </c>
      <c r="J57" s="52"/>
      <c r="K57" s="52">
        <v>0.82899937880758923</v>
      </c>
      <c r="L57" s="52">
        <v>2.9641078605915938</v>
      </c>
      <c r="M57" s="49">
        <v>0.55132539108945511</v>
      </c>
      <c r="O57" s="57"/>
      <c r="P57" s="57"/>
      <c r="Q57" s="57"/>
      <c r="R57" s="57"/>
      <c r="U57" s="57"/>
      <c r="V57" s="57"/>
    </row>
    <row r="58" spans="1:22" x14ac:dyDescent="0.3">
      <c r="A58" s="50">
        <v>1736</v>
      </c>
      <c r="B58" s="51" t="s">
        <v>65</v>
      </c>
      <c r="C58" s="51" t="s">
        <v>96</v>
      </c>
      <c r="D58" s="51">
        <v>1</v>
      </c>
      <c r="E58" s="51">
        <v>88984</v>
      </c>
      <c r="F58" s="52">
        <v>2.0515126388737355</v>
      </c>
      <c r="H58" s="53">
        <f t="shared" si="1"/>
        <v>32.003597166430275</v>
      </c>
      <c r="I58" s="52">
        <f t="shared" si="0"/>
        <v>0.71931127318237609</v>
      </c>
      <c r="J58" s="52"/>
      <c r="K58" s="52">
        <v>0.83012565818379958</v>
      </c>
      <c r="L58" s="52">
        <v>2.8722478002189886</v>
      </c>
      <c r="M58" s="49">
        <v>0.49135761033730491</v>
      </c>
      <c r="O58" s="57"/>
      <c r="P58" s="57"/>
      <c r="Q58" s="57"/>
      <c r="R58" s="57"/>
      <c r="U58" s="57"/>
      <c r="V58" s="57"/>
    </row>
    <row r="59" spans="1:22" x14ac:dyDescent="0.3">
      <c r="A59" s="50">
        <v>1737</v>
      </c>
      <c r="B59" s="51" t="s">
        <v>65</v>
      </c>
      <c r="C59" s="51" t="s">
        <v>96</v>
      </c>
      <c r="D59" s="51">
        <v>1</v>
      </c>
      <c r="E59" s="51">
        <v>88984</v>
      </c>
      <c r="F59" s="52">
        <v>2.217389035696721</v>
      </c>
      <c r="H59" s="53">
        <f t="shared" si="1"/>
        <v>34.591268956868845</v>
      </c>
      <c r="I59" s="52">
        <f t="shared" si="0"/>
        <v>0.77747165685671227</v>
      </c>
      <c r="J59" s="52"/>
      <c r="K59" s="52">
        <v>0.83467190632631161</v>
      </c>
      <c r="L59" s="52">
        <v>2.6027448487341536</v>
      </c>
      <c r="M59" s="49">
        <v>0.5423728813559322</v>
      </c>
      <c r="O59" s="57"/>
      <c r="P59" s="57"/>
      <c r="Q59" s="57"/>
      <c r="R59" s="57"/>
      <c r="U59" s="57"/>
      <c r="V59" s="57"/>
    </row>
    <row r="60" spans="1:22" x14ac:dyDescent="0.3">
      <c r="A60" s="50">
        <v>1738</v>
      </c>
      <c r="B60" s="51" t="s">
        <v>65</v>
      </c>
      <c r="C60" s="51" t="s">
        <v>96</v>
      </c>
      <c r="D60" s="51">
        <v>1</v>
      </c>
      <c r="E60" s="51">
        <v>88984</v>
      </c>
      <c r="F60" s="52">
        <v>2.113722040444415</v>
      </c>
      <c r="H60" s="53">
        <f t="shared" si="1"/>
        <v>32.974063830932877</v>
      </c>
      <c r="I60" s="52">
        <f t="shared" si="0"/>
        <v>0.74112343412147974</v>
      </c>
      <c r="J60" s="52"/>
      <c r="K60" s="52">
        <v>0.84616210066061093</v>
      </c>
      <c r="L60" s="52">
        <v>3.329224666455211</v>
      </c>
      <c r="M60" s="49">
        <v>0.54244139305698136</v>
      </c>
      <c r="O60" s="57"/>
      <c r="P60" s="57"/>
      <c r="Q60" s="57"/>
      <c r="R60" s="57"/>
      <c r="U60" s="57"/>
      <c r="V60" s="57"/>
    </row>
    <row r="61" spans="1:22" x14ac:dyDescent="0.3">
      <c r="A61" s="50">
        <v>1739</v>
      </c>
      <c r="B61" s="51" t="s">
        <v>65</v>
      </c>
      <c r="C61" s="51" t="s">
        <v>96</v>
      </c>
      <c r="D61" s="51">
        <v>1</v>
      </c>
      <c r="E61" s="51">
        <v>88984</v>
      </c>
      <c r="F61" s="52">
        <v>2.0106929093352988</v>
      </c>
      <c r="H61" s="53">
        <f t="shared" si="1"/>
        <v>31.36680938563066</v>
      </c>
      <c r="I61" s="52">
        <f t="shared" si="0"/>
        <v>0.70499886239392839</v>
      </c>
      <c r="J61" s="52"/>
      <c r="K61" s="52">
        <v>1.0028218292027287</v>
      </c>
      <c r="L61" s="52">
        <v>3.7221989387470962</v>
      </c>
      <c r="M61" s="49">
        <v>0.5423728813559322</v>
      </c>
      <c r="N61" s="57"/>
      <c r="O61" s="57"/>
      <c r="P61" s="57"/>
      <c r="Q61" s="57"/>
      <c r="R61" s="57"/>
      <c r="S61" s="57"/>
      <c r="U61" s="57"/>
      <c r="V61" s="57"/>
    </row>
    <row r="62" spans="1:22" x14ac:dyDescent="0.3">
      <c r="A62" s="50">
        <v>1740</v>
      </c>
      <c r="B62" s="51" t="s">
        <v>65</v>
      </c>
      <c r="C62" s="51" t="s">
        <v>96</v>
      </c>
      <c r="D62" s="51">
        <v>1</v>
      </c>
      <c r="E62" s="51">
        <v>88984</v>
      </c>
      <c r="F62" s="52">
        <v>2.4412138464995108</v>
      </c>
      <c r="H62" s="53">
        <f t="shared" si="1"/>
        <v>38.082936005392369</v>
      </c>
      <c r="I62" s="52">
        <f t="shared" si="0"/>
        <v>0.85595019341437495</v>
      </c>
      <c r="J62" s="52"/>
      <c r="K62" s="52">
        <v>1.0438260995523514</v>
      </c>
      <c r="L62" s="52">
        <v>3.8707175177763413</v>
      </c>
      <c r="M62" s="49">
        <v>0.55864406779661024</v>
      </c>
      <c r="N62" s="57"/>
      <c r="O62" s="57"/>
      <c r="P62" s="57"/>
      <c r="Q62" s="57"/>
      <c r="R62" s="57"/>
      <c r="S62" s="57"/>
      <c r="U62" s="57"/>
      <c r="V62" s="57"/>
    </row>
    <row r="63" spans="1:22" x14ac:dyDescent="0.3">
      <c r="A63" s="50">
        <v>1741</v>
      </c>
      <c r="B63" s="51" t="s">
        <v>65</v>
      </c>
      <c r="C63" s="51" t="s">
        <v>96</v>
      </c>
      <c r="D63" s="51">
        <v>1</v>
      </c>
      <c r="E63" s="51">
        <v>88984</v>
      </c>
      <c r="F63" s="52">
        <v>2.352205488259854</v>
      </c>
      <c r="H63" s="53">
        <f t="shared" si="1"/>
        <v>36.694405616853729</v>
      </c>
      <c r="I63" s="52">
        <f t="shared" si="0"/>
        <v>0.82474165281070144</v>
      </c>
      <c r="J63" s="52"/>
      <c r="K63" s="52">
        <v>0.97425140671832045</v>
      </c>
      <c r="L63" s="52">
        <v>3.8784744667097608</v>
      </c>
      <c r="M63" s="49">
        <v>0.5423728813559322</v>
      </c>
      <c r="N63" s="57"/>
      <c r="O63" s="57"/>
      <c r="P63" s="57"/>
      <c r="Q63" s="57"/>
      <c r="R63" s="57"/>
      <c r="S63" s="57"/>
      <c r="U63" s="57"/>
      <c r="V63" s="57"/>
    </row>
    <row r="64" spans="1:22" x14ac:dyDescent="0.3">
      <c r="A64" s="50">
        <v>1742</v>
      </c>
      <c r="B64" s="51" t="s">
        <v>65</v>
      </c>
      <c r="C64" s="51" t="s">
        <v>96</v>
      </c>
      <c r="D64" s="51">
        <v>1</v>
      </c>
      <c r="E64" s="51">
        <v>88984</v>
      </c>
      <c r="F64" s="52">
        <v>2.3774759356375754</v>
      </c>
      <c r="H64" s="53">
        <f t="shared" si="1"/>
        <v>37.088624595946179</v>
      </c>
      <c r="I64" s="52">
        <f t="shared" si="0"/>
        <v>0.83360209916268491</v>
      </c>
      <c r="J64" s="52"/>
      <c r="K64" s="52">
        <v>0.7022561829150763</v>
      </c>
      <c r="L64" s="52">
        <v>3.0504855356144183</v>
      </c>
      <c r="M64" s="49">
        <v>0.49141746734319341</v>
      </c>
      <c r="N64" s="57"/>
      <c r="O64" s="57"/>
      <c r="P64" s="57"/>
      <c r="Q64" s="57"/>
      <c r="R64" s="57"/>
      <c r="S64" s="57"/>
      <c r="U64" s="57"/>
      <c r="V64" s="57"/>
    </row>
    <row r="65" spans="1:22" x14ac:dyDescent="0.3">
      <c r="A65" s="50">
        <v>1743</v>
      </c>
      <c r="B65" s="51" t="s">
        <v>65</v>
      </c>
      <c r="C65" s="51" t="s">
        <v>96</v>
      </c>
      <c r="D65" s="51">
        <v>1</v>
      </c>
      <c r="E65" s="51">
        <v>88984</v>
      </c>
      <c r="F65" s="52">
        <v>1.9679972350552761</v>
      </c>
      <c r="H65" s="53">
        <f t="shared" si="1"/>
        <v>30.70075686686231</v>
      </c>
      <c r="I65" s="52">
        <f t="shared" si="0"/>
        <v>0.69002869879668949</v>
      </c>
      <c r="J65" s="52"/>
      <c r="K65" s="52">
        <v>0.8418633807872512</v>
      </c>
      <c r="L65" s="52">
        <v>3.5717358016619931</v>
      </c>
      <c r="M65" s="49">
        <v>0.48146003038765905</v>
      </c>
      <c r="N65" s="57"/>
      <c r="O65" s="57"/>
      <c r="P65" s="57"/>
      <c r="Q65" s="57"/>
      <c r="R65" s="57"/>
      <c r="S65" s="57"/>
      <c r="U65" s="57"/>
      <c r="V65" s="57"/>
    </row>
    <row r="66" spans="1:22" x14ac:dyDescent="0.3">
      <c r="A66" s="50">
        <v>1744</v>
      </c>
      <c r="B66" s="51" t="s">
        <v>65</v>
      </c>
      <c r="C66" s="51" t="s">
        <v>96</v>
      </c>
      <c r="D66" s="51">
        <v>1</v>
      </c>
      <c r="E66" s="51">
        <v>88984</v>
      </c>
      <c r="F66" s="52">
        <v>1.8071524848291867</v>
      </c>
      <c r="H66" s="53">
        <f t="shared" si="1"/>
        <v>28.191578763335311</v>
      </c>
      <c r="I66" s="52">
        <f t="shared" ref="I66:I129" si="2">(H66/E66)*2000</f>
        <v>0.63363253536220687</v>
      </c>
      <c r="J66" s="52"/>
      <c r="K66" s="52">
        <v>0.68083736933616634</v>
      </c>
      <c r="L66" s="52">
        <v>3.9061778557576878</v>
      </c>
      <c r="M66" s="49">
        <v>0.54482336124157649</v>
      </c>
      <c r="N66" s="57"/>
      <c r="O66" s="57"/>
      <c r="P66" s="57"/>
      <c r="Q66" s="57"/>
      <c r="R66" s="57"/>
      <c r="S66" s="57"/>
      <c r="U66" s="57"/>
      <c r="V66" s="57"/>
    </row>
    <row r="67" spans="1:22" x14ac:dyDescent="0.3">
      <c r="A67" s="50">
        <v>1745</v>
      </c>
      <c r="B67" s="51" t="s">
        <v>65</v>
      </c>
      <c r="C67" s="51" t="s">
        <v>96</v>
      </c>
      <c r="D67" s="51">
        <v>1</v>
      </c>
      <c r="E67" s="51">
        <v>88984</v>
      </c>
      <c r="F67" s="52">
        <v>1.5964435814928002</v>
      </c>
      <c r="H67" s="53">
        <f t="shared" ref="H67:H130" si="3">(F67*12)*1.3</f>
        <v>24.904519871287683</v>
      </c>
      <c r="I67" s="52">
        <f t="shared" si="2"/>
        <v>0.55975276164900845</v>
      </c>
      <c r="J67" s="52"/>
      <c r="K67" s="52">
        <v>0.71276798174274669</v>
      </c>
      <c r="L67" s="52">
        <v>2.5038252886354155</v>
      </c>
      <c r="M67" s="49">
        <v>0.46811945117029868</v>
      </c>
      <c r="N67" s="57"/>
      <c r="O67" s="57"/>
      <c r="P67" s="57"/>
      <c r="Q67" s="57"/>
      <c r="R67" s="57"/>
      <c r="S67" s="57"/>
      <c r="U67" s="57"/>
      <c r="V67" s="57"/>
    </row>
    <row r="68" spans="1:22" x14ac:dyDescent="0.3">
      <c r="A68" s="50">
        <v>1746</v>
      </c>
      <c r="B68" s="51" t="s">
        <v>65</v>
      </c>
      <c r="C68" s="51" t="s">
        <v>96</v>
      </c>
      <c r="D68" s="51">
        <v>1</v>
      </c>
      <c r="E68" s="51">
        <v>88984</v>
      </c>
      <c r="F68" s="52">
        <v>1.5915006778796397</v>
      </c>
      <c r="H68" s="53">
        <f t="shared" si="3"/>
        <v>24.827410574922382</v>
      </c>
      <c r="I68" s="52">
        <f t="shared" si="2"/>
        <v>0.55801965690286748</v>
      </c>
      <c r="J68" s="52"/>
      <c r="K68" s="52"/>
      <c r="L68" s="52"/>
      <c r="N68" s="1">
        <v>0.85484074186682879</v>
      </c>
      <c r="O68" s="57"/>
      <c r="P68" s="57"/>
      <c r="Q68" s="57"/>
      <c r="R68" s="57"/>
      <c r="S68" s="1"/>
      <c r="U68" s="57"/>
      <c r="V68" s="57"/>
    </row>
    <row r="69" spans="1:22" x14ac:dyDescent="0.3">
      <c r="A69" s="50">
        <v>1747</v>
      </c>
      <c r="B69" s="51" t="s">
        <v>65</v>
      </c>
      <c r="C69" s="51" t="s">
        <v>96</v>
      </c>
      <c r="D69" s="51">
        <v>1</v>
      </c>
      <c r="E69" s="51">
        <v>88984</v>
      </c>
      <c r="F69" s="52">
        <v>1.5795411503294479</v>
      </c>
      <c r="H69" s="53">
        <f t="shared" si="3"/>
        <v>24.640841945139389</v>
      </c>
      <c r="I69" s="52">
        <f t="shared" si="2"/>
        <v>0.5538263495715946</v>
      </c>
      <c r="J69" s="52"/>
      <c r="K69" s="52">
        <v>1.0825034086548835</v>
      </c>
      <c r="L69" s="52">
        <v>5.6685396051911887</v>
      </c>
      <c r="M69" s="49">
        <v>0.37610976594027445</v>
      </c>
      <c r="O69" s="57"/>
      <c r="P69" s="57"/>
      <c r="Q69" s="57"/>
      <c r="R69" s="57"/>
      <c r="U69" s="57"/>
      <c r="V69" s="57"/>
    </row>
    <row r="70" spans="1:22" x14ac:dyDescent="0.3">
      <c r="A70" s="50">
        <v>1748</v>
      </c>
      <c r="B70" s="51" t="s">
        <v>65</v>
      </c>
      <c r="C70" s="51" t="s">
        <v>96</v>
      </c>
      <c r="D70" s="51">
        <v>1</v>
      </c>
      <c r="E70" s="51">
        <v>88984</v>
      </c>
      <c r="F70" s="52">
        <v>1.8567161073994856</v>
      </c>
      <c r="H70" s="53">
        <f t="shared" si="3"/>
        <v>28.964771275431978</v>
      </c>
      <c r="I70" s="52">
        <f t="shared" si="2"/>
        <v>0.65101077217099657</v>
      </c>
      <c r="J70" s="52"/>
      <c r="K70" s="52"/>
      <c r="L70" s="52"/>
      <c r="O70" s="57"/>
      <c r="P70" s="57"/>
      <c r="Q70" s="57"/>
      <c r="R70" s="57"/>
      <c r="U70" s="57"/>
      <c r="V70" s="57"/>
    </row>
    <row r="71" spans="1:22" x14ac:dyDescent="0.3">
      <c r="A71" s="50">
        <v>1749</v>
      </c>
      <c r="B71" s="51" t="s">
        <v>65</v>
      </c>
      <c r="C71" s="51" t="s">
        <v>96</v>
      </c>
      <c r="D71" s="51">
        <v>1</v>
      </c>
      <c r="E71" s="51">
        <v>88984</v>
      </c>
      <c r="F71" s="52">
        <v>2.0717245858545859</v>
      </c>
      <c r="H71" s="53">
        <f t="shared" si="3"/>
        <v>32.318903539331544</v>
      </c>
      <c r="I71" s="52">
        <f t="shared" si="2"/>
        <v>0.72639808368541625</v>
      </c>
      <c r="J71" s="52"/>
      <c r="K71" s="52"/>
      <c r="L71" s="52">
        <v>3.8784744667097608</v>
      </c>
      <c r="O71" s="57"/>
      <c r="P71" s="57"/>
      <c r="Q71" s="57"/>
      <c r="R71" s="57"/>
      <c r="U71" s="57"/>
      <c r="V71" s="57"/>
    </row>
    <row r="72" spans="1:22" x14ac:dyDescent="0.3">
      <c r="A72" s="50">
        <v>1750</v>
      </c>
      <c r="B72" s="51" t="s">
        <v>65</v>
      </c>
      <c r="C72" s="51" t="s">
        <v>96</v>
      </c>
      <c r="D72" s="51">
        <v>1</v>
      </c>
      <c r="E72" s="51">
        <v>88984</v>
      </c>
      <c r="F72" s="52">
        <v>1.8621270203319893</v>
      </c>
      <c r="H72" s="53">
        <f t="shared" si="3"/>
        <v>29.049181517179033</v>
      </c>
      <c r="I72" s="52">
        <f t="shared" si="2"/>
        <v>0.65290797260583999</v>
      </c>
      <c r="J72" s="52"/>
      <c r="K72" s="52"/>
      <c r="L72" s="52"/>
      <c r="O72" s="57"/>
      <c r="P72" s="57"/>
      <c r="Q72" s="57"/>
      <c r="R72" s="57"/>
      <c r="U72" s="57"/>
      <c r="V72" s="57"/>
    </row>
    <row r="73" spans="1:22" x14ac:dyDescent="0.3">
      <c r="A73" s="50">
        <v>1751</v>
      </c>
      <c r="B73" s="51" t="s">
        <v>65</v>
      </c>
      <c r="C73" s="51" t="s">
        <v>96</v>
      </c>
      <c r="D73" s="51">
        <v>1</v>
      </c>
      <c r="E73" s="51">
        <v>88984</v>
      </c>
      <c r="F73" s="52">
        <v>1.9885115492651608</v>
      </c>
      <c r="H73" s="53">
        <f t="shared" si="3"/>
        <v>31.020780168536511</v>
      </c>
      <c r="I73" s="52">
        <f t="shared" si="2"/>
        <v>0.69722152675843996</v>
      </c>
      <c r="J73" s="52"/>
      <c r="K73" s="52"/>
      <c r="L73" s="52"/>
      <c r="O73" s="57"/>
      <c r="P73" s="57"/>
      <c r="Q73" s="57"/>
      <c r="R73" s="57"/>
      <c r="U73" s="57"/>
      <c r="V73" s="57"/>
    </row>
    <row r="74" spans="1:22" x14ac:dyDescent="0.3">
      <c r="A74" s="50">
        <v>1752</v>
      </c>
      <c r="B74" s="51" t="s">
        <v>65</v>
      </c>
      <c r="C74" s="51" t="s">
        <v>96</v>
      </c>
      <c r="D74" s="51">
        <v>1</v>
      </c>
      <c r="E74" s="51">
        <v>88984</v>
      </c>
      <c r="F74" s="52">
        <v>2.0545449618606195</v>
      </c>
      <c r="H74" s="53">
        <f t="shared" si="3"/>
        <v>32.050901405025662</v>
      </c>
      <c r="I74" s="52">
        <f t="shared" si="2"/>
        <v>0.72037448091849465</v>
      </c>
      <c r="J74" s="52"/>
      <c r="K74" s="52">
        <v>0.83532542332155613</v>
      </c>
      <c r="L74" s="52">
        <v>2.5853910795087267</v>
      </c>
      <c r="M74" s="49">
        <v>0.33898305084745767</v>
      </c>
      <c r="O74" s="57"/>
      <c r="P74" s="57"/>
      <c r="Q74" s="57"/>
      <c r="R74" s="57"/>
      <c r="U74" s="57"/>
      <c r="V74" s="57"/>
    </row>
    <row r="75" spans="1:22" x14ac:dyDescent="0.3">
      <c r="A75" s="50">
        <v>1753</v>
      </c>
      <c r="B75" s="51" t="s">
        <v>65</v>
      </c>
      <c r="C75" s="51" t="s">
        <v>96</v>
      </c>
      <c r="D75" s="51">
        <v>1</v>
      </c>
      <c r="E75" s="51">
        <v>88984</v>
      </c>
      <c r="F75" s="52">
        <v>2.1999406740889942</v>
      </c>
      <c r="H75" s="53">
        <f t="shared" si="3"/>
        <v>34.319074515788309</v>
      </c>
      <c r="I75" s="52">
        <f t="shared" si="2"/>
        <v>0.77135382800926711</v>
      </c>
      <c r="J75" s="52"/>
      <c r="K75" s="52"/>
      <c r="L75" s="52"/>
      <c r="O75" s="57"/>
      <c r="P75" s="57"/>
      <c r="Q75" s="57"/>
      <c r="R75" s="57"/>
      <c r="U75" s="57"/>
      <c r="V75" s="57"/>
    </row>
    <row r="76" spans="1:22" x14ac:dyDescent="0.3">
      <c r="A76" s="50">
        <v>1754</v>
      </c>
      <c r="B76" s="51" t="s">
        <v>65</v>
      </c>
      <c r="C76" s="51" t="s">
        <v>96</v>
      </c>
      <c r="D76" s="51">
        <v>1</v>
      </c>
      <c r="E76" s="51">
        <v>88984</v>
      </c>
      <c r="F76" s="52">
        <v>2.1306868524460647</v>
      </c>
      <c r="H76" s="53">
        <f t="shared" si="3"/>
        <v>33.238714898158612</v>
      </c>
      <c r="I76" s="52">
        <f t="shared" si="2"/>
        <v>0.74707171846980613</v>
      </c>
      <c r="J76" s="52"/>
      <c r="K76" s="52"/>
      <c r="L76" s="52"/>
      <c r="N76" s="49">
        <v>0.72289110770596343</v>
      </c>
      <c r="O76" s="57"/>
      <c r="P76" s="57"/>
      <c r="Q76" s="57"/>
      <c r="R76" s="57"/>
      <c r="S76" s="1"/>
      <c r="U76" s="57"/>
      <c r="V76" s="57"/>
    </row>
    <row r="77" spans="1:22" x14ac:dyDescent="0.3">
      <c r="A77" s="50">
        <v>1755</v>
      </c>
      <c r="B77" s="51" t="s">
        <v>65</v>
      </c>
      <c r="C77" s="51" t="s">
        <v>96</v>
      </c>
      <c r="D77" s="51">
        <v>1</v>
      </c>
      <c r="E77" s="51">
        <v>88984</v>
      </c>
      <c r="F77" s="52">
        <v>1.8541259400709982</v>
      </c>
      <c r="H77" s="53">
        <f t="shared" si="3"/>
        <v>28.924364665107571</v>
      </c>
      <c r="I77" s="52">
        <f t="shared" si="2"/>
        <v>0.65010259518806912</v>
      </c>
      <c r="J77" s="52"/>
      <c r="K77" s="52">
        <v>0.71658725519875632</v>
      </c>
      <c r="L77" s="52">
        <v>2.5880661394680087</v>
      </c>
      <c r="M77" s="49">
        <v>0.3235466641968448</v>
      </c>
      <c r="N77" s="1">
        <v>0.69</v>
      </c>
      <c r="O77" s="57"/>
      <c r="P77" s="57"/>
      <c r="Q77" s="57"/>
      <c r="R77" s="57"/>
      <c r="S77" s="1"/>
      <c r="U77" s="57"/>
      <c r="V77" s="57"/>
    </row>
    <row r="78" spans="1:22" x14ac:dyDescent="0.3">
      <c r="A78" s="50">
        <v>1756</v>
      </c>
      <c r="B78" s="51" t="s">
        <v>65</v>
      </c>
      <c r="C78" s="51" t="s">
        <v>96</v>
      </c>
      <c r="D78" s="51">
        <v>1</v>
      </c>
      <c r="E78" s="51">
        <v>88984</v>
      </c>
      <c r="F78" s="52">
        <v>2.1353304104027302</v>
      </c>
      <c r="H78" s="53">
        <f t="shared" si="3"/>
        <v>33.31115440228259</v>
      </c>
      <c r="I78" s="52">
        <f t="shared" si="2"/>
        <v>0.74869986519559895</v>
      </c>
      <c r="J78" s="52"/>
      <c r="K78" s="52">
        <v>0.89440865847810946</v>
      </c>
      <c r="L78" s="52">
        <v>2.5856092436974789</v>
      </c>
      <c r="M78" s="49">
        <v>0.3615819209039548</v>
      </c>
      <c r="O78" s="57"/>
      <c r="P78" s="57"/>
      <c r="Q78" s="57"/>
      <c r="R78" s="57"/>
      <c r="U78" s="57"/>
      <c r="V78" s="57"/>
    </row>
    <row r="79" spans="1:22" x14ac:dyDescent="0.3">
      <c r="A79" s="50">
        <v>1757</v>
      </c>
      <c r="B79" s="51" t="s">
        <v>65</v>
      </c>
      <c r="C79" s="51" t="s">
        <v>96</v>
      </c>
      <c r="D79" s="51">
        <v>1</v>
      </c>
      <c r="E79" s="51">
        <v>88984</v>
      </c>
      <c r="F79" s="52">
        <v>3.0335919931234558</v>
      </c>
      <c r="H79" s="53">
        <f t="shared" si="3"/>
        <v>47.324035092725914</v>
      </c>
      <c r="I79" s="52">
        <f t="shared" si="2"/>
        <v>1.0636526812174303</v>
      </c>
      <c r="J79" s="52"/>
      <c r="K79" s="52">
        <v>0.93596704058921354</v>
      </c>
      <c r="L79" s="52">
        <v>2.58549527733022</v>
      </c>
      <c r="M79" s="49">
        <v>0.30595393307257712</v>
      </c>
      <c r="O79" s="57"/>
      <c r="P79" s="57"/>
      <c r="Q79" s="57"/>
      <c r="R79" s="57"/>
      <c r="U79" s="57"/>
      <c r="V79" s="57"/>
    </row>
    <row r="80" spans="1:22" x14ac:dyDescent="0.3">
      <c r="A80" s="50">
        <v>1758</v>
      </c>
      <c r="B80" s="51" t="s">
        <v>65</v>
      </c>
      <c r="C80" s="51" t="s">
        <v>96</v>
      </c>
      <c r="D80" s="51">
        <v>1</v>
      </c>
      <c r="E80" s="51">
        <v>88984</v>
      </c>
      <c r="F80" s="52">
        <v>2.7122794143942968</v>
      </c>
      <c r="H80" s="53">
        <f t="shared" si="3"/>
        <v>42.311558864551031</v>
      </c>
      <c r="I80" s="52">
        <f t="shared" si="2"/>
        <v>0.95099251246406169</v>
      </c>
      <c r="J80" s="52"/>
      <c r="K80" s="52">
        <v>0.70787423237839686</v>
      </c>
      <c r="L80" s="52">
        <v>2.5849508202449378</v>
      </c>
      <c r="M80" s="49">
        <v>0.40677966101694907</v>
      </c>
      <c r="O80" s="57"/>
      <c r="P80" s="57"/>
      <c r="Q80" s="57"/>
      <c r="R80" s="57"/>
      <c r="U80" s="57"/>
      <c r="V80" s="57"/>
    </row>
    <row r="81" spans="1:22" x14ac:dyDescent="0.3">
      <c r="A81" s="50">
        <v>1759</v>
      </c>
      <c r="B81" s="51" t="s">
        <v>65</v>
      </c>
      <c r="C81" s="51" t="s">
        <v>96</v>
      </c>
      <c r="D81" s="51">
        <v>1</v>
      </c>
      <c r="E81" s="51">
        <v>88984</v>
      </c>
      <c r="F81" s="52">
        <v>1.9802089979922337</v>
      </c>
      <c r="H81" s="53">
        <f t="shared" si="3"/>
        <v>30.891260368678847</v>
      </c>
      <c r="I81" s="52">
        <f t="shared" si="2"/>
        <v>0.6943104461179278</v>
      </c>
      <c r="J81" s="52"/>
      <c r="K81" s="52">
        <v>0.79769918232035253</v>
      </c>
      <c r="L81" s="52">
        <v>2.5855850032320622</v>
      </c>
      <c r="O81" s="57"/>
      <c r="P81" s="57"/>
      <c r="Q81" s="57"/>
      <c r="R81" s="57"/>
      <c r="U81" s="57"/>
      <c r="V81" s="57"/>
    </row>
    <row r="82" spans="1:22" x14ac:dyDescent="0.3">
      <c r="A82" s="50">
        <v>1760</v>
      </c>
      <c r="B82" s="51" t="s">
        <v>65</v>
      </c>
      <c r="C82" s="51" t="s">
        <v>96</v>
      </c>
      <c r="D82" s="51">
        <v>1</v>
      </c>
      <c r="E82" s="51">
        <v>88984</v>
      </c>
      <c r="F82" s="52">
        <v>1.976770383775047</v>
      </c>
      <c r="H82" s="53">
        <f t="shared" si="3"/>
        <v>30.837617986890731</v>
      </c>
      <c r="I82" s="52">
        <f t="shared" si="2"/>
        <v>0.69310478258767272</v>
      </c>
      <c r="J82" s="52"/>
      <c r="K82" s="52">
        <v>0.66854788613515248</v>
      </c>
      <c r="L82" s="52">
        <v>2.585573595954219</v>
      </c>
      <c r="M82" s="49">
        <v>0.40677966101694907</v>
      </c>
      <c r="O82" s="57"/>
      <c r="P82" s="57"/>
      <c r="Q82" s="57"/>
      <c r="R82" s="57"/>
      <c r="U82" s="57"/>
      <c r="V82" s="57"/>
    </row>
    <row r="83" spans="1:22" x14ac:dyDescent="0.3">
      <c r="A83" s="50">
        <v>1761</v>
      </c>
      <c r="B83" s="51" t="s">
        <v>65</v>
      </c>
      <c r="C83" s="51" t="s">
        <v>96</v>
      </c>
      <c r="D83" s="51">
        <v>1</v>
      </c>
      <c r="E83" s="51">
        <v>88984</v>
      </c>
      <c r="F83" s="52">
        <v>1.7587483542170868</v>
      </c>
      <c r="H83" s="53">
        <f t="shared" si="3"/>
        <v>27.436474325786556</v>
      </c>
      <c r="I83" s="52">
        <f t="shared" si="2"/>
        <v>0.61666084522580589</v>
      </c>
      <c r="J83" s="52"/>
      <c r="K83" s="52">
        <v>1.0028218292027287</v>
      </c>
      <c r="L83" s="52">
        <v>2.5855321149438795</v>
      </c>
      <c r="M83" s="49">
        <v>0.40677966101694907</v>
      </c>
      <c r="O83" s="57"/>
      <c r="P83" s="57"/>
      <c r="Q83" s="57"/>
      <c r="R83" s="57"/>
      <c r="U83" s="57"/>
      <c r="V83" s="57"/>
    </row>
    <row r="84" spans="1:22" x14ac:dyDescent="0.3">
      <c r="A84" s="50">
        <v>1762</v>
      </c>
      <c r="B84" s="51" t="s">
        <v>65</v>
      </c>
      <c r="C84" s="51" t="s">
        <v>96</v>
      </c>
      <c r="D84" s="51">
        <v>1</v>
      </c>
      <c r="E84" s="51">
        <v>88984</v>
      </c>
      <c r="F84" s="52">
        <v>2.1230811234102624</v>
      </c>
      <c r="H84" s="53">
        <f t="shared" si="3"/>
        <v>33.120065525200097</v>
      </c>
      <c r="I84" s="52">
        <f t="shared" si="2"/>
        <v>0.74440496100872289</v>
      </c>
      <c r="J84" s="52"/>
      <c r="K84" s="52">
        <v>1.0028218292027287</v>
      </c>
      <c r="L84" s="52">
        <v>2.5857013574660632</v>
      </c>
      <c r="M84" s="49">
        <v>0.40677966101694907</v>
      </c>
      <c r="O84" s="57"/>
      <c r="P84" s="57"/>
      <c r="Q84" s="57"/>
      <c r="R84" s="57"/>
      <c r="U84" s="57"/>
      <c r="V84" s="57"/>
    </row>
    <row r="85" spans="1:22" x14ac:dyDescent="0.3">
      <c r="A85" s="50">
        <v>1763</v>
      </c>
      <c r="B85" s="51" t="s">
        <v>65</v>
      </c>
      <c r="C85" s="51" t="s">
        <v>96</v>
      </c>
      <c r="D85" s="51">
        <v>1</v>
      </c>
      <c r="E85" s="51">
        <v>88984</v>
      </c>
      <c r="F85" s="52">
        <v>2.8208080703655303</v>
      </c>
      <c r="H85" s="53">
        <f t="shared" si="3"/>
        <v>44.004605897702277</v>
      </c>
      <c r="I85" s="52">
        <f t="shared" si="2"/>
        <v>0.98904535416933992</v>
      </c>
      <c r="J85" s="52"/>
      <c r="K85" s="52"/>
      <c r="L85" s="52"/>
      <c r="O85" s="57"/>
      <c r="P85" s="57"/>
      <c r="Q85" s="57"/>
      <c r="R85" s="57"/>
      <c r="U85" s="57"/>
      <c r="V85" s="57"/>
    </row>
    <row r="86" spans="1:22" x14ac:dyDescent="0.3">
      <c r="A86" s="50">
        <v>1764</v>
      </c>
      <c r="B86" s="51" t="s">
        <v>65</v>
      </c>
      <c r="C86" s="51" t="s">
        <v>96</v>
      </c>
      <c r="D86" s="51">
        <v>1</v>
      </c>
      <c r="E86" s="51">
        <v>88984</v>
      </c>
      <c r="F86" s="52">
        <v>2.7062296515360074</v>
      </c>
      <c r="H86" s="53">
        <f t="shared" si="3"/>
        <v>42.217182563961714</v>
      </c>
      <c r="I86" s="52">
        <f t="shared" si="2"/>
        <v>0.94887131538168024</v>
      </c>
      <c r="J86" s="52"/>
      <c r="K86" s="52"/>
      <c r="L86" s="52"/>
      <c r="O86" s="57"/>
      <c r="P86" s="57"/>
      <c r="Q86" s="57"/>
      <c r="R86" s="57"/>
      <c r="U86" s="57"/>
      <c r="V86" s="57"/>
    </row>
    <row r="87" spans="1:22" x14ac:dyDescent="0.3">
      <c r="A87" s="50">
        <v>1765</v>
      </c>
      <c r="B87" s="51" t="s">
        <v>65</v>
      </c>
      <c r="C87" s="51" t="s">
        <v>96</v>
      </c>
      <c r="D87" s="51">
        <v>1</v>
      </c>
      <c r="E87" s="51">
        <v>88984</v>
      </c>
      <c r="F87" s="52">
        <v>2.6657818552666117</v>
      </c>
      <c r="H87" s="53">
        <f t="shared" si="3"/>
        <v>41.586196942159141</v>
      </c>
      <c r="I87" s="52">
        <f t="shared" si="2"/>
        <v>0.93468931363299335</v>
      </c>
      <c r="J87" s="52"/>
      <c r="K87" s="52"/>
      <c r="L87" s="52"/>
      <c r="N87" s="1">
        <v>0.54614825174825177</v>
      </c>
      <c r="O87" s="57"/>
      <c r="P87" s="57"/>
      <c r="Q87" s="57"/>
      <c r="R87" s="57"/>
      <c r="S87" s="1"/>
      <c r="U87" s="57"/>
      <c r="V87" s="57"/>
    </row>
    <row r="88" spans="1:22" x14ac:dyDescent="0.3">
      <c r="A88" s="50">
        <v>1766</v>
      </c>
      <c r="B88" s="51" t="s">
        <v>65</v>
      </c>
      <c r="C88" s="51" t="s">
        <v>96</v>
      </c>
      <c r="D88" s="51">
        <v>1</v>
      </c>
      <c r="E88" s="51">
        <v>88984</v>
      </c>
      <c r="F88" s="52">
        <v>2.7630258279158593</v>
      </c>
      <c r="H88" s="53">
        <f t="shared" si="3"/>
        <v>43.103202915487408</v>
      </c>
      <c r="I88" s="52">
        <f t="shared" si="2"/>
        <v>0.96878546515075536</v>
      </c>
      <c r="J88" s="52"/>
      <c r="K88" s="52"/>
      <c r="L88" s="52"/>
      <c r="O88" s="57"/>
      <c r="P88" s="57"/>
      <c r="Q88" s="57"/>
      <c r="R88" s="57"/>
      <c r="U88" s="57"/>
      <c r="V88" s="57"/>
    </row>
    <row r="89" spans="1:22" x14ac:dyDescent="0.3">
      <c r="A89" s="50">
        <v>1767</v>
      </c>
      <c r="B89" s="51" t="s">
        <v>65</v>
      </c>
      <c r="C89" s="51" t="s">
        <v>96</v>
      </c>
      <c r="D89" s="51">
        <v>1</v>
      </c>
      <c r="E89" s="51">
        <v>88984</v>
      </c>
      <c r="F89" s="52">
        <v>3.093293539549526</v>
      </c>
      <c r="H89" s="53">
        <f t="shared" si="3"/>
        <v>48.255379216972607</v>
      </c>
      <c r="I89" s="52">
        <f t="shared" si="2"/>
        <v>1.0845855258692036</v>
      </c>
      <c r="J89" s="52"/>
      <c r="K89" s="52"/>
      <c r="L89" s="52"/>
      <c r="N89" s="1">
        <v>0.64598180314309339</v>
      </c>
      <c r="O89" s="57"/>
      <c r="P89" s="57"/>
      <c r="Q89" s="57"/>
      <c r="R89" s="57"/>
      <c r="S89" s="1"/>
      <c r="U89" s="57"/>
      <c r="V89" s="57"/>
    </row>
    <row r="90" spans="1:22" x14ac:dyDescent="0.3">
      <c r="A90" s="50">
        <v>1768</v>
      </c>
      <c r="B90" s="51" t="s">
        <v>65</v>
      </c>
      <c r="C90" s="51" t="s">
        <v>96</v>
      </c>
      <c r="D90" s="51">
        <v>1</v>
      </c>
      <c r="E90" s="51">
        <v>88984</v>
      </c>
      <c r="F90" s="52">
        <v>2.6662030820757852</v>
      </c>
      <c r="H90" s="53">
        <f t="shared" si="3"/>
        <v>41.59276808038225</v>
      </c>
      <c r="I90" s="52">
        <f t="shared" si="2"/>
        <v>0.93483700621195376</v>
      </c>
      <c r="J90" s="52"/>
      <c r="K90" s="52"/>
      <c r="L90" s="52"/>
      <c r="O90" s="57"/>
      <c r="P90" s="57"/>
      <c r="Q90" s="57"/>
      <c r="R90" s="57"/>
      <c r="U90" s="57"/>
      <c r="V90" s="57"/>
    </row>
    <row r="91" spans="1:22" x14ac:dyDescent="0.3">
      <c r="A91" s="50">
        <v>1769</v>
      </c>
      <c r="B91" s="51" t="s">
        <v>65</v>
      </c>
      <c r="C91" s="51" t="s">
        <v>96</v>
      </c>
      <c r="D91" s="51">
        <v>1</v>
      </c>
      <c r="E91" s="51">
        <v>88984</v>
      </c>
      <c r="F91" s="52">
        <v>2.1289042136889598</v>
      </c>
      <c r="H91" s="53">
        <f t="shared" si="3"/>
        <v>33.210905733547769</v>
      </c>
      <c r="I91" s="52">
        <f t="shared" si="2"/>
        <v>0.7464466810560948</v>
      </c>
      <c r="J91" s="52"/>
      <c r="K91" s="52"/>
      <c r="L91" s="52"/>
      <c r="O91" s="57"/>
      <c r="P91" s="57"/>
      <c r="Q91" s="57"/>
      <c r="R91" s="57"/>
      <c r="U91" s="57"/>
      <c r="V91" s="57"/>
    </row>
    <row r="92" spans="1:22" x14ac:dyDescent="0.3">
      <c r="A92" s="50">
        <v>1770</v>
      </c>
      <c r="B92" s="51" t="s">
        <v>65</v>
      </c>
      <c r="C92" s="51" t="s">
        <v>96</v>
      </c>
      <c r="D92" s="51">
        <v>1</v>
      </c>
      <c r="E92" s="51">
        <v>88984</v>
      </c>
      <c r="F92" s="52">
        <v>2.2326905741303569</v>
      </c>
      <c r="H92" s="53">
        <f t="shared" si="3"/>
        <v>34.829972956433565</v>
      </c>
      <c r="I92" s="52">
        <f t="shared" si="2"/>
        <v>0.7828367561906312</v>
      </c>
      <c r="J92" s="52"/>
      <c r="K92" s="52"/>
      <c r="L92" s="52"/>
      <c r="O92" s="57"/>
      <c r="P92" s="57"/>
      <c r="Q92" s="57"/>
      <c r="R92" s="57"/>
      <c r="U92" s="57"/>
      <c r="V92" s="57"/>
    </row>
    <row r="93" spans="1:22" x14ac:dyDescent="0.3">
      <c r="A93" s="50">
        <v>1771</v>
      </c>
      <c r="B93" s="51" t="s">
        <v>65</v>
      </c>
      <c r="C93" s="51" t="s">
        <v>96</v>
      </c>
      <c r="D93" s="51">
        <v>1</v>
      </c>
      <c r="E93" s="51">
        <v>88984</v>
      </c>
      <c r="F93" s="52">
        <v>2.9541128732211619</v>
      </c>
      <c r="H93" s="53">
        <f t="shared" si="3"/>
        <v>46.084160822250126</v>
      </c>
      <c r="I93" s="52">
        <f t="shared" si="2"/>
        <v>1.0357853281994545</v>
      </c>
      <c r="J93" s="52"/>
      <c r="K93" s="52"/>
      <c r="L93" s="52"/>
      <c r="O93" s="57"/>
      <c r="P93" s="57"/>
      <c r="Q93" s="57"/>
      <c r="R93" s="57"/>
      <c r="U93" s="57"/>
      <c r="V93" s="57"/>
    </row>
    <row r="94" spans="1:22" x14ac:dyDescent="0.3">
      <c r="A94" s="50">
        <v>1772</v>
      </c>
      <c r="B94" s="51" t="s">
        <v>65</v>
      </c>
      <c r="C94" s="51" t="s">
        <v>96</v>
      </c>
      <c r="D94" s="51">
        <v>1</v>
      </c>
      <c r="E94" s="51">
        <v>88984</v>
      </c>
      <c r="F94" s="52">
        <v>2.9923121823125123</v>
      </c>
      <c r="H94" s="53">
        <f t="shared" si="3"/>
        <v>46.680070044075194</v>
      </c>
      <c r="I94" s="52">
        <f t="shared" si="2"/>
        <v>1.0491789545103658</v>
      </c>
      <c r="J94" s="52"/>
      <c r="K94" s="52"/>
      <c r="L94" s="52"/>
      <c r="O94" s="57"/>
      <c r="P94" s="57"/>
      <c r="Q94" s="57"/>
      <c r="R94" s="57"/>
      <c r="U94" s="57"/>
      <c r="V94" s="57"/>
    </row>
    <row r="95" spans="1:22" x14ac:dyDescent="0.3">
      <c r="A95" s="50">
        <v>1773</v>
      </c>
      <c r="B95" s="51" t="s">
        <v>65</v>
      </c>
      <c r="C95" s="51" t="s">
        <v>96</v>
      </c>
      <c r="D95" s="51">
        <v>1</v>
      </c>
      <c r="E95" s="51">
        <v>88984</v>
      </c>
      <c r="F95" s="52">
        <v>3.3633563654518639</v>
      </c>
      <c r="H95" s="53">
        <f t="shared" si="3"/>
        <v>52.468359301049077</v>
      </c>
      <c r="I95" s="52">
        <f t="shared" si="2"/>
        <v>1.1792762586768202</v>
      </c>
      <c r="J95" s="52"/>
      <c r="K95" s="52"/>
      <c r="L95" s="52"/>
      <c r="N95" s="57"/>
      <c r="O95" s="57"/>
      <c r="P95" s="57"/>
      <c r="Q95" s="57"/>
      <c r="R95" s="57"/>
      <c r="S95" s="57"/>
      <c r="U95" s="57"/>
      <c r="V95" s="57"/>
    </row>
    <row r="96" spans="1:22" x14ac:dyDescent="0.3">
      <c r="A96" s="50">
        <v>1774</v>
      </c>
      <c r="B96" s="51" t="s">
        <v>65</v>
      </c>
      <c r="C96" s="51" t="s">
        <v>96</v>
      </c>
      <c r="D96" s="51">
        <v>1</v>
      </c>
      <c r="E96" s="51">
        <v>88984</v>
      </c>
      <c r="F96" s="52">
        <v>3.4637519967916153</v>
      </c>
      <c r="H96" s="53">
        <f t="shared" si="3"/>
        <v>54.034531149949203</v>
      </c>
      <c r="I96" s="52">
        <f t="shared" si="2"/>
        <v>1.2144774599916659</v>
      </c>
      <c r="J96" s="52"/>
      <c r="K96" s="52"/>
      <c r="L96" s="52"/>
      <c r="N96" s="57"/>
      <c r="O96" s="57"/>
      <c r="P96" s="57"/>
      <c r="Q96" s="57"/>
      <c r="R96" s="57"/>
      <c r="S96" s="57"/>
      <c r="U96" s="57"/>
      <c r="V96" s="57"/>
    </row>
    <row r="97" spans="1:22" x14ac:dyDescent="0.3">
      <c r="A97" s="50">
        <v>1775</v>
      </c>
      <c r="B97" s="51" t="s">
        <v>65</v>
      </c>
      <c r="C97" s="51" t="s">
        <v>96</v>
      </c>
      <c r="D97" s="51">
        <v>1</v>
      </c>
      <c r="E97" s="51">
        <v>88984</v>
      </c>
      <c r="F97" s="52">
        <v>3.2248401840209486</v>
      </c>
      <c r="H97" s="53">
        <f t="shared" si="3"/>
        <v>50.307506870726804</v>
      </c>
      <c r="I97" s="52">
        <f t="shared" si="2"/>
        <v>1.1307090459122271</v>
      </c>
      <c r="J97" s="52"/>
      <c r="K97" s="52"/>
      <c r="L97" s="52"/>
      <c r="N97" s="57"/>
      <c r="O97" s="57"/>
      <c r="P97" s="57"/>
      <c r="Q97" s="57"/>
      <c r="R97" s="57"/>
      <c r="S97" s="59">
        <v>0.15</v>
      </c>
      <c r="U97" s="57"/>
      <c r="V97" s="57"/>
    </row>
    <row r="98" spans="1:22" x14ac:dyDescent="0.3">
      <c r="A98" s="50">
        <v>1776</v>
      </c>
      <c r="B98" s="51" t="s">
        <v>65</v>
      </c>
      <c r="C98" s="51" t="s">
        <v>96</v>
      </c>
      <c r="D98" s="51">
        <v>1</v>
      </c>
      <c r="E98" s="51">
        <v>88984</v>
      </c>
      <c r="F98" s="52">
        <v>2.632961856435299</v>
      </c>
      <c r="H98" s="53">
        <f t="shared" si="3"/>
        <v>41.074204960390666</v>
      </c>
      <c r="I98" s="52">
        <f t="shared" si="2"/>
        <v>0.92318180707521946</v>
      </c>
      <c r="J98" s="52"/>
      <c r="K98" s="52"/>
      <c r="L98" s="52"/>
      <c r="N98" s="57"/>
      <c r="O98" s="57"/>
      <c r="P98" s="57"/>
      <c r="Q98" s="57"/>
      <c r="R98" s="57"/>
      <c r="S98" s="59">
        <v>0.15</v>
      </c>
      <c r="U98" s="57"/>
      <c r="V98" s="57"/>
    </row>
    <row r="99" spans="1:22" x14ac:dyDescent="0.3">
      <c r="A99" s="50">
        <v>1777</v>
      </c>
      <c r="B99" s="51" t="s">
        <v>65</v>
      </c>
      <c r="C99" s="51" t="s">
        <v>96</v>
      </c>
      <c r="D99" s="51">
        <v>1</v>
      </c>
      <c r="E99" s="51">
        <v>88984</v>
      </c>
      <c r="F99" s="52">
        <v>2.3892043287600022</v>
      </c>
      <c r="H99" s="53">
        <f t="shared" si="3"/>
        <v>37.271587528656035</v>
      </c>
      <c r="I99" s="52">
        <f t="shared" si="2"/>
        <v>0.83771436502418484</v>
      </c>
      <c r="J99" s="52"/>
      <c r="K99" s="52"/>
      <c r="L99" s="52"/>
      <c r="N99" s="1">
        <v>1.1263686330075524</v>
      </c>
      <c r="O99" s="57"/>
      <c r="P99" s="57"/>
      <c r="Q99" s="57"/>
      <c r="R99" s="57"/>
      <c r="S99" s="59">
        <v>0.15</v>
      </c>
      <c r="V99" s="57"/>
    </row>
    <row r="100" spans="1:22" x14ac:dyDescent="0.3">
      <c r="A100" s="50">
        <v>1778</v>
      </c>
      <c r="B100" s="51" t="s">
        <v>65</v>
      </c>
      <c r="C100" s="51" t="s">
        <v>96</v>
      </c>
      <c r="D100" s="51">
        <v>1</v>
      </c>
      <c r="E100" s="51">
        <v>88984</v>
      </c>
      <c r="F100" s="52">
        <v>2.6250170563444013</v>
      </c>
      <c r="H100" s="53">
        <f t="shared" si="3"/>
        <v>40.95026607897266</v>
      </c>
      <c r="I100" s="52">
        <f t="shared" si="2"/>
        <v>0.92039616288260051</v>
      </c>
      <c r="J100" s="52"/>
      <c r="K100" s="52"/>
      <c r="L100" s="52"/>
      <c r="O100" s="57"/>
      <c r="P100" s="57"/>
      <c r="Q100" s="57"/>
      <c r="R100" s="57"/>
      <c r="S100" s="59">
        <v>0.15</v>
      </c>
      <c r="V100" s="57"/>
    </row>
    <row r="101" spans="1:22" x14ac:dyDescent="0.3">
      <c r="A101" s="50">
        <v>1779</v>
      </c>
      <c r="B101" s="51" t="s">
        <v>65</v>
      </c>
      <c r="C101" s="51" t="s">
        <v>96</v>
      </c>
      <c r="D101" s="51">
        <v>1</v>
      </c>
      <c r="E101" s="51">
        <v>88984</v>
      </c>
      <c r="F101" s="52">
        <v>2.3593647136717593</v>
      </c>
      <c r="H101" s="53">
        <f t="shared" si="3"/>
        <v>36.806089533279447</v>
      </c>
      <c r="I101" s="52">
        <f t="shared" si="2"/>
        <v>0.82725185501392273</v>
      </c>
      <c r="J101" s="52"/>
      <c r="K101" s="52"/>
      <c r="L101" s="52"/>
      <c r="O101" s="57"/>
      <c r="P101" s="57"/>
      <c r="Q101" s="57"/>
      <c r="R101" s="57"/>
      <c r="S101" s="59">
        <v>0.15</v>
      </c>
      <c r="V101" s="57"/>
    </row>
    <row r="102" spans="1:22" x14ac:dyDescent="0.3">
      <c r="A102" s="50">
        <v>1780</v>
      </c>
      <c r="B102" s="51" t="s">
        <v>65</v>
      </c>
      <c r="C102" s="51" t="s">
        <v>96</v>
      </c>
      <c r="D102" s="51">
        <v>1</v>
      </c>
      <c r="E102" s="51">
        <v>88984</v>
      </c>
      <c r="F102" s="52">
        <v>2.1350357551377761</v>
      </c>
      <c r="H102" s="53">
        <f t="shared" si="3"/>
        <v>33.306557780149305</v>
      </c>
      <c r="I102" s="52">
        <f t="shared" si="2"/>
        <v>0.74859655174299433</v>
      </c>
      <c r="J102" s="52"/>
      <c r="K102" s="52"/>
      <c r="L102" s="52"/>
      <c r="O102" s="57"/>
      <c r="P102" s="57"/>
      <c r="Q102" s="57"/>
      <c r="R102" s="57"/>
      <c r="S102" s="59">
        <v>0.15</v>
      </c>
      <c r="V102" s="57"/>
    </row>
    <row r="103" spans="1:22" x14ac:dyDescent="0.3">
      <c r="A103" s="50">
        <v>1781</v>
      </c>
      <c r="B103" s="51" t="s">
        <v>65</v>
      </c>
      <c r="C103" s="51" t="s">
        <v>96</v>
      </c>
      <c r="D103" s="51">
        <v>1</v>
      </c>
      <c r="E103" s="51">
        <v>88984</v>
      </c>
      <c r="F103" s="52">
        <v>2.0782504161663353</v>
      </c>
      <c r="H103" s="53">
        <f t="shared" si="3"/>
        <v>32.420706492194832</v>
      </c>
      <c r="I103" s="52">
        <f t="shared" si="2"/>
        <v>0.72868620183841659</v>
      </c>
      <c r="J103" s="52"/>
      <c r="K103" s="52"/>
      <c r="L103" s="52"/>
      <c r="O103" s="57"/>
      <c r="P103" s="57"/>
      <c r="Q103" s="57"/>
      <c r="R103" s="57"/>
      <c r="S103" s="59"/>
      <c r="V103" s="57"/>
    </row>
    <row r="104" spans="1:22" x14ac:dyDescent="0.3">
      <c r="A104" s="50">
        <v>1782</v>
      </c>
      <c r="B104" s="51" t="s">
        <v>65</v>
      </c>
      <c r="C104" s="51" t="s">
        <v>96</v>
      </c>
      <c r="D104" s="51">
        <v>1</v>
      </c>
      <c r="E104" s="51">
        <v>88984</v>
      </c>
      <c r="F104" s="52">
        <v>2.6925249424368287</v>
      </c>
      <c r="H104" s="53">
        <f t="shared" si="3"/>
        <v>42.003389102014523</v>
      </c>
      <c r="I104" s="52">
        <f t="shared" si="2"/>
        <v>0.94406610406397828</v>
      </c>
      <c r="J104" s="52"/>
      <c r="K104" s="52"/>
      <c r="L104" s="52"/>
      <c r="N104" s="57"/>
      <c r="O104" s="57"/>
      <c r="P104" s="57"/>
      <c r="Q104" s="57"/>
      <c r="R104" s="57"/>
      <c r="S104" s="57"/>
      <c r="U104" s="57"/>
      <c r="V104" s="57"/>
    </row>
    <row r="105" spans="1:22" x14ac:dyDescent="0.3">
      <c r="A105" s="50">
        <v>1783</v>
      </c>
      <c r="B105" s="51" t="s">
        <v>65</v>
      </c>
      <c r="C105" s="51" t="s">
        <v>96</v>
      </c>
      <c r="D105" s="51">
        <v>1</v>
      </c>
      <c r="E105" s="51">
        <v>88984</v>
      </c>
      <c r="F105" s="52">
        <v>3.6229926879403336</v>
      </c>
      <c r="H105" s="53">
        <f t="shared" si="3"/>
        <v>56.5186859318692</v>
      </c>
      <c r="I105" s="52">
        <f t="shared" si="2"/>
        <v>1.2703112004825405</v>
      </c>
      <c r="J105" s="52"/>
      <c r="K105" s="52"/>
      <c r="L105" s="52"/>
      <c r="N105" s="57"/>
      <c r="O105" s="57"/>
      <c r="P105" s="57"/>
      <c r="Q105" s="57"/>
      <c r="R105" s="57"/>
      <c r="S105" s="57"/>
      <c r="U105" s="57"/>
      <c r="V105" s="57"/>
    </row>
    <row r="106" spans="1:22" x14ac:dyDescent="0.3">
      <c r="A106" s="50">
        <v>1784</v>
      </c>
      <c r="B106" s="51" t="s">
        <v>65</v>
      </c>
      <c r="C106" s="51" t="s">
        <v>96</v>
      </c>
      <c r="D106" s="51">
        <v>1</v>
      </c>
      <c r="E106" s="51">
        <v>88984</v>
      </c>
      <c r="F106" s="52">
        <v>3.4577856328326351</v>
      </c>
      <c r="H106" s="53">
        <f t="shared" si="3"/>
        <v>53.94145587218911</v>
      </c>
      <c r="I106" s="52">
        <f t="shared" si="2"/>
        <v>1.2123855046342962</v>
      </c>
      <c r="J106" s="52"/>
      <c r="K106" s="52"/>
      <c r="L106" s="52"/>
      <c r="N106" s="57"/>
      <c r="O106" s="57"/>
      <c r="P106" s="57"/>
      <c r="Q106" s="57"/>
      <c r="R106" s="57"/>
      <c r="S106" s="57"/>
      <c r="U106" s="57"/>
      <c r="V106" s="57"/>
    </row>
    <row r="107" spans="1:22" x14ac:dyDescent="0.3">
      <c r="A107" s="50">
        <v>1785</v>
      </c>
      <c r="B107" s="51" t="s">
        <v>65</v>
      </c>
      <c r="C107" s="51" t="s">
        <v>96</v>
      </c>
      <c r="D107" s="51">
        <v>1</v>
      </c>
      <c r="E107" s="51">
        <v>88984</v>
      </c>
      <c r="F107" s="52">
        <v>3.0101785431943617</v>
      </c>
      <c r="H107" s="53">
        <f t="shared" si="3"/>
        <v>46.958785273832042</v>
      </c>
      <c r="I107" s="52">
        <f t="shared" si="2"/>
        <v>1.0554433442828381</v>
      </c>
      <c r="J107" s="52"/>
      <c r="K107" s="52"/>
      <c r="L107" s="52"/>
      <c r="N107" s="1">
        <v>0.94606844787396516</v>
      </c>
      <c r="O107" s="57"/>
      <c r="P107" s="57"/>
      <c r="Q107" s="57"/>
      <c r="R107" s="57"/>
      <c r="S107" s="1"/>
      <c r="T107" s="60">
        <v>0.05</v>
      </c>
      <c r="U107" s="57"/>
      <c r="V107" s="57"/>
    </row>
    <row r="108" spans="1:22" x14ac:dyDescent="0.3">
      <c r="A108" s="50">
        <v>1786</v>
      </c>
      <c r="B108" s="51" t="s">
        <v>65</v>
      </c>
      <c r="C108" s="51" t="s">
        <v>96</v>
      </c>
      <c r="D108" s="51">
        <v>1</v>
      </c>
      <c r="E108" s="51">
        <v>88984</v>
      </c>
      <c r="F108" s="52">
        <v>3.0907055360874622</v>
      </c>
      <c r="H108" s="53">
        <f t="shared" si="3"/>
        <v>48.215006362964409</v>
      </c>
      <c r="I108" s="52">
        <f t="shared" si="2"/>
        <v>1.0836781075915762</v>
      </c>
      <c r="J108" s="52"/>
      <c r="K108" s="52"/>
      <c r="L108" s="52"/>
      <c r="O108" s="57"/>
      <c r="P108" s="57"/>
      <c r="Q108" s="57"/>
      <c r="R108" s="57"/>
      <c r="U108" s="57"/>
      <c r="V108" s="57"/>
    </row>
    <row r="109" spans="1:22" x14ac:dyDescent="0.3">
      <c r="A109" s="50">
        <v>1787</v>
      </c>
      <c r="B109" s="51" t="s">
        <v>65</v>
      </c>
      <c r="C109" s="51" t="s">
        <v>96</v>
      </c>
      <c r="D109" s="51">
        <v>1</v>
      </c>
      <c r="E109" s="51">
        <v>88984</v>
      </c>
      <c r="F109" s="52">
        <v>2.8320346011512876</v>
      </c>
      <c r="H109" s="53">
        <f t="shared" si="3"/>
        <v>44.179739777960087</v>
      </c>
      <c r="I109" s="52">
        <f t="shared" si="2"/>
        <v>0.99298165463364396</v>
      </c>
      <c r="J109" s="52"/>
      <c r="K109" s="52"/>
      <c r="L109" s="52"/>
      <c r="O109" s="57"/>
      <c r="P109" s="57"/>
      <c r="Q109" s="57"/>
      <c r="R109" s="57"/>
      <c r="U109" s="57"/>
      <c r="V109" s="57"/>
    </row>
    <row r="110" spans="1:22" x14ac:dyDescent="0.3">
      <c r="A110" s="50">
        <v>1788</v>
      </c>
      <c r="B110" s="51" t="s">
        <v>65</v>
      </c>
      <c r="C110" s="51" t="s">
        <v>96</v>
      </c>
      <c r="D110" s="51">
        <v>1</v>
      </c>
      <c r="E110" s="51">
        <v>88984</v>
      </c>
      <c r="F110" s="52">
        <v>2.7969188307208821</v>
      </c>
      <c r="H110" s="53">
        <f t="shared" si="3"/>
        <v>43.631933759245761</v>
      </c>
      <c r="I110" s="52">
        <f t="shared" si="2"/>
        <v>0.98066919354593551</v>
      </c>
      <c r="J110" s="52"/>
      <c r="K110" s="52"/>
      <c r="L110" s="52"/>
      <c r="O110" s="57"/>
      <c r="P110" s="57"/>
      <c r="Q110" s="57"/>
      <c r="R110" s="57"/>
      <c r="U110" s="57"/>
      <c r="V110" s="57"/>
    </row>
    <row r="111" spans="1:22" x14ac:dyDescent="0.3">
      <c r="A111" s="50">
        <v>1789</v>
      </c>
      <c r="B111" s="51" t="s">
        <v>65</v>
      </c>
      <c r="C111" s="51" t="s">
        <v>96</v>
      </c>
      <c r="D111" s="51">
        <v>1</v>
      </c>
      <c r="E111" s="51">
        <v>88984</v>
      </c>
      <c r="F111" s="52">
        <v>2.7396697766811413</v>
      </c>
      <c r="H111" s="53">
        <f t="shared" si="3"/>
        <v>42.738848516225801</v>
      </c>
      <c r="I111" s="52">
        <f t="shared" si="2"/>
        <v>0.96059625362370316</v>
      </c>
      <c r="J111" s="52"/>
      <c r="K111" s="52"/>
      <c r="L111" s="52"/>
      <c r="N111" s="1">
        <v>1.58</v>
      </c>
      <c r="O111" s="57"/>
      <c r="P111" s="57"/>
      <c r="Q111" s="57"/>
      <c r="R111" s="57"/>
      <c r="S111" s="1"/>
      <c r="U111" s="57"/>
      <c r="V111" s="57"/>
    </row>
    <row r="112" spans="1:22" x14ac:dyDescent="0.3">
      <c r="A112" s="50">
        <v>1790</v>
      </c>
      <c r="B112" s="51" t="s">
        <v>65</v>
      </c>
      <c r="C112" s="51" t="s">
        <v>96</v>
      </c>
      <c r="D112" s="51">
        <v>1</v>
      </c>
      <c r="E112" s="51">
        <v>88984</v>
      </c>
      <c r="F112" s="52">
        <v>3.0075638342958864</v>
      </c>
      <c r="H112" s="53">
        <f t="shared" si="3"/>
        <v>46.917995815015828</v>
      </c>
      <c r="I112" s="52">
        <f t="shared" si="2"/>
        <v>1.0545265624160711</v>
      </c>
      <c r="J112" s="52"/>
      <c r="K112" s="52"/>
      <c r="L112" s="52"/>
      <c r="N112" s="1"/>
      <c r="O112" s="57"/>
      <c r="P112" s="57"/>
      <c r="Q112" s="57"/>
      <c r="R112" s="57"/>
      <c r="S112" s="1"/>
      <c r="U112" s="57"/>
      <c r="V112" s="57"/>
    </row>
    <row r="113" spans="1:22" x14ac:dyDescent="0.3">
      <c r="A113" s="50">
        <v>1791</v>
      </c>
      <c r="B113" s="51" t="s">
        <v>65</v>
      </c>
      <c r="C113" s="51" t="s">
        <v>96</v>
      </c>
      <c r="D113" s="51">
        <v>1</v>
      </c>
      <c r="E113" s="51">
        <v>88984</v>
      </c>
      <c r="F113" s="52">
        <v>3.1549555075077262</v>
      </c>
      <c r="H113" s="53">
        <f t="shared" si="3"/>
        <v>49.217305917120534</v>
      </c>
      <c r="I113" s="52">
        <f t="shared" si="2"/>
        <v>1.1062057429902123</v>
      </c>
      <c r="J113" s="52"/>
      <c r="K113" s="52"/>
      <c r="L113" s="52"/>
      <c r="O113" s="57"/>
      <c r="P113" s="57"/>
      <c r="Q113" s="57"/>
      <c r="R113" s="57"/>
      <c r="U113" s="57"/>
      <c r="V113" s="57"/>
    </row>
    <row r="114" spans="1:22" x14ac:dyDescent="0.3">
      <c r="A114" s="50">
        <v>1792</v>
      </c>
      <c r="B114" s="51" t="s">
        <v>65</v>
      </c>
      <c r="C114" s="51" t="s">
        <v>96</v>
      </c>
      <c r="D114" s="51">
        <v>1</v>
      </c>
      <c r="E114" s="51">
        <v>88984</v>
      </c>
      <c r="F114" s="52">
        <v>3.4275317429893533</v>
      </c>
      <c r="H114" s="53">
        <f t="shared" si="3"/>
        <v>53.469495190633907</v>
      </c>
      <c r="I114" s="52">
        <f t="shared" si="2"/>
        <v>1.2017777396078826</v>
      </c>
      <c r="J114" s="52"/>
      <c r="K114" s="52"/>
      <c r="L114" s="52"/>
      <c r="N114" s="57"/>
      <c r="O114" s="57"/>
      <c r="P114" s="57"/>
      <c r="Q114" s="57"/>
      <c r="R114" s="57"/>
      <c r="S114" s="57"/>
      <c r="U114" s="57"/>
      <c r="V114" s="57"/>
    </row>
    <row r="115" spans="1:22" x14ac:dyDescent="0.3">
      <c r="A115" s="50">
        <v>1793</v>
      </c>
      <c r="B115" s="51" t="s">
        <v>65</v>
      </c>
      <c r="C115" s="51" t="s">
        <v>96</v>
      </c>
      <c r="D115" s="51">
        <v>1</v>
      </c>
      <c r="E115" s="51">
        <v>88984</v>
      </c>
      <c r="F115" s="52">
        <v>3.951014548589558</v>
      </c>
      <c r="H115" s="53">
        <f t="shared" si="3"/>
        <v>61.635826957997104</v>
      </c>
      <c r="I115" s="52">
        <f t="shared" si="2"/>
        <v>1.3853238100781513</v>
      </c>
      <c r="J115" s="52"/>
      <c r="K115" s="52"/>
      <c r="L115" s="52"/>
      <c r="N115" s="1">
        <v>1.174218741258741</v>
      </c>
      <c r="O115" s="57"/>
      <c r="P115" s="57"/>
      <c r="Q115" s="57"/>
      <c r="R115" s="57"/>
      <c r="S115" s="1"/>
      <c r="U115" s="57"/>
      <c r="V115" s="57"/>
    </row>
    <row r="116" spans="1:22" x14ac:dyDescent="0.3">
      <c r="A116" s="50">
        <v>1794</v>
      </c>
      <c r="B116" s="51" t="s">
        <v>65</v>
      </c>
      <c r="C116" s="51" t="s">
        <v>96</v>
      </c>
      <c r="D116" s="51">
        <v>1</v>
      </c>
      <c r="E116" s="51">
        <v>88984</v>
      </c>
      <c r="F116" s="52">
        <v>4.1007602923501372</v>
      </c>
      <c r="H116" s="53">
        <f t="shared" si="3"/>
        <v>63.971860560662137</v>
      </c>
      <c r="I116" s="52">
        <f t="shared" si="2"/>
        <v>1.4378283862416195</v>
      </c>
      <c r="J116" s="52"/>
      <c r="K116" s="52"/>
      <c r="L116" s="52"/>
      <c r="N116" s="57"/>
      <c r="O116" s="57"/>
      <c r="P116" s="57"/>
      <c r="Q116" s="57"/>
      <c r="R116" s="57"/>
      <c r="S116" s="57"/>
      <c r="U116" s="57"/>
      <c r="V116" s="57"/>
    </row>
    <row r="117" spans="1:22" x14ac:dyDescent="0.3">
      <c r="A117" s="50">
        <v>1795</v>
      </c>
      <c r="B117" s="51" t="s">
        <v>65</v>
      </c>
      <c r="C117" s="51" t="s">
        <v>96</v>
      </c>
      <c r="D117" s="51">
        <v>1</v>
      </c>
      <c r="E117" s="51">
        <v>88984</v>
      </c>
      <c r="F117" s="52">
        <v>4.1865181318341405</v>
      </c>
      <c r="H117" s="53">
        <f t="shared" si="3"/>
        <v>65.309682856612582</v>
      </c>
      <c r="I117" s="52">
        <f t="shared" si="2"/>
        <v>1.4678972142545308</v>
      </c>
      <c r="J117" s="52"/>
      <c r="K117" s="52"/>
      <c r="L117" s="52"/>
      <c r="N117" s="57"/>
      <c r="O117" s="57"/>
      <c r="P117" s="57"/>
      <c r="Q117" s="57"/>
      <c r="R117" s="57"/>
      <c r="S117" s="57"/>
      <c r="U117" s="57"/>
      <c r="V117" s="57"/>
    </row>
    <row r="118" spans="1:22" x14ac:dyDescent="0.3">
      <c r="A118" s="50">
        <v>1796</v>
      </c>
      <c r="B118" s="51" t="s">
        <v>65</v>
      </c>
      <c r="C118" s="51" t="s">
        <v>96</v>
      </c>
      <c r="D118" s="51">
        <v>1</v>
      </c>
      <c r="E118" s="51">
        <v>88984</v>
      </c>
      <c r="F118" s="52">
        <v>4.3433910618673828</v>
      </c>
      <c r="H118" s="53">
        <f t="shared" si="3"/>
        <v>67.756900565131176</v>
      </c>
      <c r="I118" s="52">
        <f t="shared" si="2"/>
        <v>1.5229007589034247</v>
      </c>
      <c r="J118" s="52"/>
      <c r="K118" s="52"/>
      <c r="L118" s="52"/>
      <c r="N118" s="57"/>
      <c r="O118" s="57"/>
      <c r="P118" s="57"/>
      <c r="Q118" s="57"/>
      <c r="R118" s="57"/>
      <c r="S118" s="57"/>
      <c r="U118" s="57"/>
      <c r="V118" s="57"/>
    </row>
    <row r="119" spans="1:22" x14ac:dyDescent="0.3">
      <c r="A119" s="50">
        <v>1797</v>
      </c>
      <c r="B119" s="51" t="s">
        <v>65</v>
      </c>
      <c r="C119" s="51" t="s">
        <v>96</v>
      </c>
      <c r="D119" s="51">
        <v>1</v>
      </c>
      <c r="E119" s="51">
        <v>88984</v>
      </c>
      <c r="F119" s="52">
        <v>3.605871155942165</v>
      </c>
      <c r="H119" s="53">
        <f t="shared" si="3"/>
        <v>56.251590032697777</v>
      </c>
      <c r="I119" s="52">
        <f t="shared" si="2"/>
        <v>1.2643079662118533</v>
      </c>
      <c r="J119" s="52"/>
      <c r="K119" s="52"/>
      <c r="L119" s="52"/>
      <c r="N119" s="57"/>
      <c r="O119" s="57"/>
      <c r="P119" s="57"/>
      <c r="Q119" s="57"/>
      <c r="R119" s="57"/>
      <c r="S119" s="57"/>
      <c r="U119" s="57"/>
      <c r="V119" s="57"/>
    </row>
    <row r="120" spans="1:22" x14ac:dyDescent="0.3">
      <c r="A120" s="50">
        <v>1798</v>
      </c>
      <c r="B120" s="51" t="s">
        <v>65</v>
      </c>
      <c r="C120" s="51" t="s">
        <v>96</v>
      </c>
      <c r="D120" s="51">
        <v>1</v>
      </c>
      <c r="E120" s="51">
        <v>88984</v>
      </c>
      <c r="F120" s="52">
        <v>3.6939021542561021</v>
      </c>
      <c r="H120" s="53">
        <f t="shared" si="3"/>
        <v>57.624873606395191</v>
      </c>
      <c r="I120" s="52">
        <f t="shared" si="2"/>
        <v>1.2951738201563245</v>
      </c>
      <c r="J120" s="52"/>
      <c r="K120" s="52"/>
      <c r="L120" s="52"/>
      <c r="N120" s="57"/>
      <c r="O120" s="57"/>
      <c r="P120" s="57"/>
      <c r="Q120" s="57"/>
      <c r="R120" s="57"/>
      <c r="S120" s="57"/>
      <c r="U120" s="57"/>
      <c r="V120" s="57"/>
    </row>
    <row r="121" spans="1:22" x14ac:dyDescent="0.3">
      <c r="A121" s="50">
        <v>1799</v>
      </c>
      <c r="B121" s="51" t="s">
        <v>65</v>
      </c>
      <c r="C121" s="51" t="s">
        <v>96</v>
      </c>
      <c r="D121" s="51">
        <v>1</v>
      </c>
      <c r="E121" s="51">
        <v>88984</v>
      </c>
      <c r="F121" s="52">
        <v>4.1253356809573765</v>
      </c>
      <c r="H121" s="53">
        <f t="shared" si="3"/>
        <v>64.355236622935067</v>
      </c>
      <c r="I121" s="52">
        <f t="shared" si="2"/>
        <v>1.4464451277293686</v>
      </c>
      <c r="J121" s="52"/>
      <c r="K121" s="52"/>
      <c r="L121" s="52"/>
      <c r="N121" s="57"/>
      <c r="O121" s="57"/>
      <c r="P121" s="57"/>
      <c r="Q121" s="57"/>
      <c r="R121" s="57"/>
      <c r="S121" s="57"/>
      <c r="U121" s="57"/>
      <c r="V121" s="57"/>
    </row>
    <row r="122" spans="1:22" x14ac:dyDescent="0.3">
      <c r="A122" s="50">
        <v>1800</v>
      </c>
      <c r="B122" s="51" t="s">
        <v>65</v>
      </c>
      <c r="C122" s="51" t="s">
        <v>96</v>
      </c>
      <c r="D122" s="51">
        <v>1</v>
      </c>
      <c r="E122" s="51">
        <v>88984</v>
      </c>
      <c r="F122" s="52">
        <v>6.9165105984706159</v>
      </c>
      <c r="H122" s="53">
        <f t="shared" si="3"/>
        <v>107.89756533614161</v>
      </c>
      <c r="I122" s="52">
        <f t="shared" si="2"/>
        <v>2.4251003626751237</v>
      </c>
      <c r="J122" s="52"/>
      <c r="K122" s="52"/>
      <c r="L122" s="52"/>
      <c r="N122" s="57"/>
      <c r="O122" s="57"/>
      <c r="P122" s="57"/>
      <c r="Q122" s="57"/>
      <c r="R122" s="57"/>
      <c r="S122" s="57"/>
      <c r="U122" s="57"/>
      <c r="V122" s="57"/>
    </row>
    <row r="123" spans="1:22" x14ac:dyDescent="0.3">
      <c r="A123" s="50">
        <v>1680</v>
      </c>
      <c r="B123" s="51" t="s">
        <v>51</v>
      </c>
      <c r="C123" s="51" t="s">
        <v>96</v>
      </c>
      <c r="D123" s="51">
        <v>1</v>
      </c>
      <c r="E123" s="51">
        <v>84661</v>
      </c>
      <c r="F123" s="52">
        <v>2.1026889961954449</v>
      </c>
      <c r="H123" s="53">
        <f t="shared" si="3"/>
        <v>32.801948340648941</v>
      </c>
      <c r="I123" s="52">
        <f t="shared" si="2"/>
        <v>0.77490103685637879</v>
      </c>
      <c r="J123" s="52"/>
      <c r="K123" s="52"/>
      <c r="L123" s="52"/>
      <c r="N123" s="57"/>
      <c r="O123" s="57"/>
      <c r="P123" s="57"/>
      <c r="Q123" s="57"/>
      <c r="R123" s="57"/>
      <c r="S123" s="57"/>
      <c r="U123" s="57"/>
      <c r="V123" s="57"/>
    </row>
    <row r="124" spans="1:22" x14ac:dyDescent="0.3">
      <c r="A124" s="50">
        <v>1681</v>
      </c>
      <c r="B124" s="51" t="s">
        <v>51</v>
      </c>
      <c r="C124" s="51" t="s">
        <v>96</v>
      </c>
      <c r="D124" s="51">
        <v>1</v>
      </c>
      <c r="E124" s="51">
        <v>84661</v>
      </c>
      <c r="F124" s="52">
        <v>2.0773000549269245</v>
      </c>
      <c r="H124" s="53">
        <f t="shared" si="3"/>
        <v>32.405880856860023</v>
      </c>
      <c r="I124" s="52">
        <f t="shared" si="2"/>
        <v>0.76554448581661028</v>
      </c>
      <c r="J124" s="52"/>
      <c r="K124" s="52"/>
      <c r="L124" s="52"/>
      <c r="N124" s="57"/>
      <c r="O124" s="57"/>
      <c r="P124" s="57"/>
      <c r="Q124" s="57"/>
      <c r="R124" s="57"/>
      <c r="S124" s="57"/>
      <c r="U124" s="57"/>
      <c r="V124" s="57"/>
    </row>
    <row r="125" spans="1:22" x14ac:dyDescent="0.3">
      <c r="A125" s="50">
        <v>1682</v>
      </c>
      <c r="B125" s="51" t="s">
        <v>51</v>
      </c>
      <c r="C125" s="51" t="s">
        <v>96</v>
      </c>
      <c r="D125" s="51">
        <v>1</v>
      </c>
      <c r="E125" s="51">
        <v>84661</v>
      </c>
      <c r="F125" s="52">
        <v>2.7634060638998825</v>
      </c>
      <c r="H125" s="53">
        <f t="shared" si="3"/>
        <v>43.109134596838167</v>
      </c>
      <c r="I125" s="52">
        <f t="shared" si="2"/>
        <v>1.0183941743385541</v>
      </c>
      <c r="J125" s="52"/>
      <c r="K125" s="52"/>
      <c r="L125" s="52"/>
      <c r="N125" s="57"/>
      <c r="O125" s="57"/>
      <c r="P125" s="57"/>
      <c r="Q125" s="57"/>
      <c r="R125" s="57"/>
      <c r="S125" s="57"/>
      <c r="U125" s="57"/>
      <c r="V125" s="57"/>
    </row>
    <row r="126" spans="1:22" x14ac:dyDescent="0.3">
      <c r="A126" s="50">
        <v>1683</v>
      </c>
      <c r="B126" s="51" t="s">
        <v>51</v>
      </c>
      <c r="C126" s="51" t="s">
        <v>96</v>
      </c>
      <c r="D126" s="51">
        <v>1</v>
      </c>
      <c r="E126" s="51">
        <v>84661</v>
      </c>
      <c r="F126" s="52">
        <v>2.2419387389717431</v>
      </c>
      <c r="H126" s="53">
        <f t="shared" si="3"/>
        <v>34.974244327959191</v>
      </c>
      <c r="I126" s="52">
        <f t="shared" si="2"/>
        <v>0.82621854993348032</v>
      </c>
      <c r="J126" s="52"/>
      <c r="K126" s="52"/>
      <c r="L126" s="52"/>
      <c r="N126" s="57"/>
      <c r="O126" s="57"/>
      <c r="P126" s="57"/>
      <c r="Q126" s="57"/>
      <c r="R126" s="57"/>
      <c r="S126" s="57"/>
      <c r="U126" s="57"/>
      <c r="V126" s="57"/>
    </row>
    <row r="127" spans="1:22" x14ac:dyDescent="0.3">
      <c r="A127" s="50">
        <v>1684</v>
      </c>
      <c r="B127" s="51" t="s">
        <v>51</v>
      </c>
      <c r="C127" s="51" t="s">
        <v>96</v>
      </c>
      <c r="D127" s="51">
        <v>1</v>
      </c>
      <c r="E127" s="51">
        <v>84661</v>
      </c>
      <c r="F127" s="52">
        <v>2.4749024967695146</v>
      </c>
      <c r="H127" s="53">
        <f t="shared" si="3"/>
        <v>38.608478949604425</v>
      </c>
      <c r="I127" s="52">
        <f t="shared" si="2"/>
        <v>0.91207235798311914</v>
      </c>
      <c r="J127" s="52"/>
      <c r="K127" s="52"/>
      <c r="L127" s="52"/>
      <c r="N127" s="57"/>
      <c r="O127" s="57"/>
      <c r="P127" s="57"/>
      <c r="Q127" s="57"/>
      <c r="R127" s="57"/>
      <c r="S127" s="57"/>
      <c r="U127" s="57"/>
      <c r="V127" s="57"/>
    </row>
    <row r="128" spans="1:22" x14ac:dyDescent="0.3">
      <c r="A128" s="50">
        <v>1685</v>
      </c>
      <c r="B128" s="51" t="s">
        <v>51</v>
      </c>
      <c r="C128" s="51" t="s">
        <v>96</v>
      </c>
      <c r="D128" s="51">
        <v>1</v>
      </c>
      <c r="E128" s="51">
        <v>84661</v>
      </c>
      <c r="F128" s="52">
        <v>3.2864501483749042</v>
      </c>
      <c r="H128" s="53">
        <f t="shared" si="3"/>
        <v>51.26862231464851</v>
      </c>
      <c r="I128" s="52">
        <f t="shared" si="2"/>
        <v>1.2111508797356165</v>
      </c>
      <c r="J128" s="52"/>
      <c r="K128" s="52"/>
      <c r="L128" s="52"/>
      <c r="N128" s="57"/>
      <c r="O128" s="57"/>
      <c r="P128" s="57"/>
      <c r="Q128" s="57"/>
      <c r="R128" s="57"/>
      <c r="S128" s="57"/>
      <c r="U128" s="57"/>
      <c r="V128" s="57"/>
    </row>
    <row r="129" spans="1:22" x14ac:dyDescent="0.3">
      <c r="A129" s="50">
        <v>1686</v>
      </c>
      <c r="B129" s="51" t="s">
        <v>51</v>
      </c>
      <c r="C129" s="51" t="s">
        <v>96</v>
      </c>
      <c r="D129" s="51">
        <v>1</v>
      </c>
      <c r="E129" s="51">
        <v>84661</v>
      </c>
      <c r="F129" s="52">
        <v>2.6813703809222624</v>
      </c>
      <c r="H129" s="53">
        <f t="shared" si="3"/>
        <v>41.829377942387296</v>
      </c>
      <c r="I129" s="52">
        <f t="shared" si="2"/>
        <v>0.98816167875142746</v>
      </c>
      <c r="J129" s="52"/>
      <c r="K129" s="52"/>
      <c r="L129" s="52"/>
      <c r="N129" s="57"/>
      <c r="O129" s="57"/>
      <c r="P129" s="57"/>
      <c r="Q129" s="57"/>
      <c r="R129" s="57"/>
      <c r="S129" s="57"/>
      <c r="U129" s="57"/>
      <c r="V129" s="57"/>
    </row>
    <row r="130" spans="1:22" x14ac:dyDescent="0.3">
      <c r="A130" s="50">
        <v>1687</v>
      </c>
      <c r="B130" s="51" t="s">
        <v>51</v>
      </c>
      <c r="C130" s="51" t="s">
        <v>96</v>
      </c>
      <c r="D130" s="51">
        <v>1</v>
      </c>
      <c r="E130" s="51">
        <v>84661</v>
      </c>
      <c r="F130" s="52">
        <v>2.3686282734239117</v>
      </c>
      <c r="H130" s="53">
        <f t="shared" si="3"/>
        <v>36.950601065413018</v>
      </c>
      <c r="I130" s="52">
        <f t="shared" ref="I130:I193" si="4">(H130/E130)*2000</f>
        <v>0.87290726699219279</v>
      </c>
      <c r="J130" s="52"/>
      <c r="K130" s="52"/>
      <c r="L130" s="52"/>
      <c r="N130" s="57"/>
      <c r="O130" s="57"/>
      <c r="P130" s="57"/>
      <c r="Q130" s="57"/>
      <c r="R130" s="57"/>
      <c r="S130" s="57"/>
      <c r="U130" s="57"/>
      <c r="V130" s="57"/>
    </row>
    <row r="131" spans="1:22" x14ac:dyDescent="0.3">
      <c r="A131" s="50">
        <v>1688</v>
      </c>
      <c r="B131" s="51" t="s">
        <v>51</v>
      </c>
      <c r="C131" s="51" t="s">
        <v>96</v>
      </c>
      <c r="D131" s="51">
        <v>1</v>
      </c>
      <c r="E131" s="51">
        <v>84661</v>
      </c>
      <c r="F131" s="52">
        <v>2.3842080149744058</v>
      </c>
      <c r="H131" s="53">
        <f t="shared" ref="H131:H194" si="5">(F131*12)*1.3</f>
        <v>37.193645033600731</v>
      </c>
      <c r="I131" s="52">
        <f t="shared" si="4"/>
        <v>0.87864884737011684</v>
      </c>
      <c r="J131" s="52"/>
      <c r="K131" s="52"/>
      <c r="L131" s="52"/>
      <c r="N131" s="57"/>
      <c r="O131" s="57"/>
      <c r="P131" s="57"/>
      <c r="Q131" s="57"/>
      <c r="R131" s="57"/>
      <c r="S131" s="57"/>
      <c r="U131" s="57"/>
      <c r="V131" s="57"/>
    </row>
    <row r="132" spans="1:22" x14ac:dyDescent="0.3">
      <c r="A132" s="50">
        <v>1689</v>
      </c>
      <c r="B132" s="51" t="s">
        <v>51</v>
      </c>
      <c r="C132" s="51" t="s">
        <v>96</v>
      </c>
      <c r="D132" s="51">
        <v>1</v>
      </c>
      <c r="E132" s="51">
        <v>84661</v>
      </c>
      <c r="F132" s="52">
        <v>1.6491104148372153</v>
      </c>
      <c r="H132" s="53">
        <f t="shared" si="5"/>
        <v>25.72612247146056</v>
      </c>
      <c r="I132" s="52">
        <f t="shared" si="4"/>
        <v>0.60774435623157208</v>
      </c>
      <c r="J132" s="52"/>
      <c r="K132" s="52"/>
      <c r="L132" s="52"/>
      <c r="N132" s="57"/>
      <c r="O132" s="57"/>
      <c r="P132" s="57"/>
      <c r="Q132" s="57"/>
      <c r="R132" s="57"/>
      <c r="S132" s="57"/>
      <c r="U132" s="57"/>
      <c r="V132" s="57"/>
    </row>
    <row r="133" spans="1:22" x14ac:dyDescent="0.3">
      <c r="A133" s="50">
        <v>1690</v>
      </c>
      <c r="B133" s="51" t="s">
        <v>51</v>
      </c>
      <c r="C133" s="51" t="s">
        <v>96</v>
      </c>
      <c r="D133" s="51">
        <v>1</v>
      </c>
      <c r="E133" s="51">
        <v>84661</v>
      </c>
      <c r="F133" s="52">
        <v>1.6945852150485363</v>
      </c>
      <c r="H133" s="53">
        <f t="shared" si="5"/>
        <v>26.435529354757168</v>
      </c>
      <c r="I133" s="52">
        <f t="shared" si="4"/>
        <v>0.62450312079368697</v>
      </c>
      <c r="J133" s="52"/>
      <c r="K133" s="52"/>
      <c r="L133" s="52"/>
      <c r="N133" s="57"/>
      <c r="O133" s="57"/>
      <c r="P133" s="57"/>
      <c r="Q133" s="57"/>
      <c r="R133" s="57"/>
      <c r="S133" s="57"/>
      <c r="U133" s="57"/>
      <c r="V133" s="57"/>
    </row>
    <row r="134" spans="1:22" x14ac:dyDescent="0.3">
      <c r="A134" s="50">
        <v>1691</v>
      </c>
      <c r="B134" s="51" t="s">
        <v>51</v>
      </c>
      <c r="C134" s="51" t="s">
        <v>96</v>
      </c>
      <c r="D134" s="51">
        <v>1</v>
      </c>
      <c r="E134" s="51">
        <v>84661</v>
      </c>
      <c r="F134" s="52">
        <v>1.7758727638016643</v>
      </c>
      <c r="H134" s="53">
        <f t="shared" si="5"/>
        <v>27.703615115305965</v>
      </c>
      <c r="I134" s="52">
        <f t="shared" si="4"/>
        <v>0.65445990752072303</v>
      </c>
      <c r="J134" s="52"/>
      <c r="K134" s="52"/>
      <c r="L134" s="52"/>
      <c r="N134" s="57"/>
      <c r="O134" s="57"/>
      <c r="P134" s="57"/>
      <c r="Q134" s="57"/>
      <c r="R134" s="57"/>
      <c r="S134" s="57"/>
      <c r="U134" s="57"/>
      <c r="V134" s="57"/>
    </row>
    <row r="135" spans="1:22" x14ac:dyDescent="0.3">
      <c r="A135" s="50">
        <v>1692</v>
      </c>
      <c r="B135" s="51" t="s">
        <v>51</v>
      </c>
      <c r="C135" s="51" t="s">
        <v>96</v>
      </c>
      <c r="D135" s="51">
        <v>1</v>
      </c>
      <c r="E135" s="51">
        <v>84661</v>
      </c>
      <c r="F135" s="52">
        <v>2.1225750546178448</v>
      </c>
      <c r="H135" s="53">
        <f t="shared" si="5"/>
        <v>33.112170852038382</v>
      </c>
      <c r="I135" s="52">
        <f t="shared" si="4"/>
        <v>0.7822296181722016</v>
      </c>
      <c r="J135" s="52"/>
      <c r="K135" s="52"/>
      <c r="L135" s="52"/>
      <c r="N135" s="57"/>
      <c r="O135" s="57"/>
      <c r="P135" s="57"/>
      <c r="Q135" s="57"/>
      <c r="R135" s="57"/>
      <c r="S135" s="57"/>
      <c r="U135" s="57"/>
      <c r="V135" s="57"/>
    </row>
    <row r="136" spans="1:22" x14ac:dyDescent="0.3">
      <c r="A136" s="50">
        <v>1693</v>
      </c>
      <c r="B136" s="51" t="s">
        <v>51</v>
      </c>
      <c r="C136" s="51" t="s">
        <v>96</v>
      </c>
      <c r="D136" s="51">
        <v>1</v>
      </c>
      <c r="E136" s="51">
        <v>84661</v>
      </c>
      <c r="F136" s="52">
        <v>2.6418726425531749</v>
      </c>
      <c r="H136" s="53">
        <f t="shared" si="5"/>
        <v>41.213213223829534</v>
      </c>
      <c r="I136" s="52">
        <f t="shared" si="4"/>
        <v>0.97360563243593945</v>
      </c>
      <c r="J136" s="52"/>
      <c r="K136" s="52"/>
      <c r="L136" s="52"/>
      <c r="N136" s="57"/>
      <c r="O136" s="57"/>
      <c r="P136" s="57"/>
      <c r="Q136" s="57"/>
      <c r="R136" s="57"/>
      <c r="S136" s="57"/>
      <c r="U136" s="57"/>
      <c r="V136" s="57"/>
    </row>
    <row r="137" spans="1:22" x14ac:dyDescent="0.3">
      <c r="A137" s="50">
        <v>1694</v>
      </c>
      <c r="B137" s="51" t="s">
        <v>51</v>
      </c>
      <c r="C137" s="51" t="s">
        <v>96</v>
      </c>
      <c r="D137" s="51">
        <v>1</v>
      </c>
      <c r="E137" s="51">
        <v>84661</v>
      </c>
      <c r="F137" s="52">
        <v>2.5489257604518825</v>
      </c>
      <c r="H137" s="53">
        <f t="shared" si="5"/>
        <v>39.763241863049366</v>
      </c>
      <c r="I137" s="52">
        <f t="shared" si="4"/>
        <v>0.93935204788626092</v>
      </c>
      <c r="J137" s="52"/>
      <c r="K137" s="52"/>
      <c r="L137" s="52"/>
      <c r="N137" s="57"/>
      <c r="O137" s="57"/>
      <c r="P137" s="57"/>
      <c r="Q137" s="57"/>
      <c r="R137" s="57"/>
      <c r="S137" s="57"/>
      <c r="U137" s="57"/>
      <c r="V137" s="57"/>
    </row>
    <row r="138" spans="1:22" x14ac:dyDescent="0.3">
      <c r="A138" s="50">
        <v>1695</v>
      </c>
      <c r="B138" s="51" t="s">
        <v>51</v>
      </c>
      <c r="C138" s="51" t="s">
        <v>96</v>
      </c>
      <c r="D138" s="51">
        <v>1</v>
      </c>
      <c r="E138" s="51">
        <v>84661</v>
      </c>
      <c r="F138" s="52">
        <v>2.7511307252822359</v>
      </c>
      <c r="H138" s="53">
        <f t="shared" si="5"/>
        <v>42.917639314402884</v>
      </c>
      <c r="I138" s="52">
        <f t="shared" si="4"/>
        <v>1.0138703609549353</v>
      </c>
      <c r="J138" s="52"/>
      <c r="K138" s="52"/>
      <c r="L138" s="52"/>
      <c r="N138" s="57"/>
      <c r="O138" s="57"/>
      <c r="P138" s="57"/>
      <c r="Q138" s="57"/>
      <c r="R138" s="57"/>
      <c r="S138" s="57"/>
      <c r="U138" s="57"/>
      <c r="V138" s="57"/>
    </row>
    <row r="139" spans="1:22" x14ac:dyDescent="0.3">
      <c r="A139" s="50">
        <v>1696</v>
      </c>
      <c r="B139" s="51" t="s">
        <v>51</v>
      </c>
      <c r="C139" s="51" t="s">
        <v>96</v>
      </c>
      <c r="D139" s="51">
        <v>1</v>
      </c>
      <c r="E139" s="51">
        <v>84661</v>
      </c>
      <c r="F139" s="52">
        <v>3.0234392260502285</v>
      </c>
      <c r="H139" s="53">
        <f t="shared" si="5"/>
        <v>47.165651926383568</v>
      </c>
      <c r="I139" s="52">
        <f t="shared" si="4"/>
        <v>1.1142238321395581</v>
      </c>
      <c r="J139" s="52"/>
      <c r="K139" s="52"/>
      <c r="L139" s="52"/>
      <c r="N139" s="57"/>
      <c r="O139" s="57"/>
      <c r="P139" s="57"/>
      <c r="Q139" s="57"/>
      <c r="R139" s="57"/>
      <c r="S139" s="57"/>
      <c r="U139" s="57"/>
      <c r="V139" s="57"/>
    </row>
    <row r="140" spans="1:22" x14ac:dyDescent="0.3">
      <c r="A140" s="50">
        <v>1697</v>
      </c>
      <c r="B140" s="51" t="s">
        <v>51</v>
      </c>
      <c r="C140" s="51" t="s">
        <v>96</v>
      </c>
      <c r="D140" s="51">
        <v>1</v>
      </c>
      <c r="E140" s="51">
        <v>84661</v>
      </c>
      <c r="F140" s="52">
        <v>2.5960005222066269</v>
      </c>
      <c r="H140" s="53">
        <f t="shared" si="5"/>
        <v>40.497608146423381</v>
      </c>
      <c r="I140" s="52">
        <f t="shared" si="4"/>
        <v>0.95670044403972032</v>
      </c>
      <c r="J140" s="52"/>
      <c r="K140" s="52"/>
      <c r="L140" s="52"/>
      <c r="N140" s="57"/>
      <c r="O140" s="57"/>
      <c r="P140" s="57"/>
      <c r="Q140" s="57"/>
      <c r="R140" s="57"/>
      <c r="S140" s="57"/>
      <c r="U140" s="57"/>
      <c r="V140" s="57"/>
    </row>
    <row r="141" spans="1:22" x14ac:dyDescent="0.3">
      <c r="A141" s="50">
        <v>1698</v>
      </c>
      <c r="B141" s="51" t="s">
        <v>51</v>
      </c>
      <c r="C141" s="51" t="s">
        <v>96</v>
      </c>
      <c r="D141" s="51">
        <v>1</v>
      </c>
      <c r="E141" s="51">
        <v>84661</v>
      </c>
      <c r="F141" s="52">
        <v>2.9288972880812016</v>
      </c>
      <c r="H141" s="53">
        <f t="shared" si="5"/>
        <v>45.690797694066745</v>
      </c>
      <c r="I141" s="52">
        <f t="shared" si="4"/>
        <v>1.0793824238803404</v>
      </c>
      <c r="J141" s="52"/>
      <c r="K141" s="52"/>
      <c r="L141" s="52"/>
      <c r="N141" s="57"/>
      <c r="O141" s="57"/>
      <c r="P141" s="57"/>
      <c r="Q141" s="57"/>
      <c r="R141" s="57"/>
      <c r="S141" s="57"/>
      <c r="U141" s="57"/>
      <c r="V141" s="57"/>
    </row>
    <row r="142" spans="1:22" x14ac:dyDescent="0.3">
      <c r="A142" s="50">
        <v>1699</v>
      </c>
      <c r="B142" s="51" t="s">
        <v>51</v>
      </c>
      <c r="C142" s="51" t="s">
        <v>96</v>
      </c>
      <c r="D142" s="51">
        <v>1</v>
      </c>
      <c r="E142" s="51">
        <v>84661</v>
      </c>
      <c r="F142" s="52">
        <v>2.8739804923404666</v>
      </c>
      <c r="H142" s="53">
        <f t="shared" si="5"/>
        <v>44.834095680511282</v>
      </c>
      <c r="I142" s="52">
        <f t="shared" si="4"/>
        <v>1.0591440139027719</v>
      </c>
      <c r="J142" s="52"/>
      <c r="K142" s="52"/>
      <c r="L142" s="52"/>
      <c r="N142" s="57"/>
      <c r="O142" s="57"/>
      <c r="P142" s="57"/>
      <c r="Q142" s="57"/>
      <c r="R142" s="57"/>
      <c r="S142" s="57"/>
      <c r="U142" s="57"/>
      <c r="V142" s="57"/>
    </row>
    <row r="143" spans="1:22" x14ac:dyDescent="0.3">
      <c r="A143" s="50">
        <v>1700</v>
      </c>
      <c r="B143" s="51" t="s">
        <v>51</v>
      </c>
      <c r="C143" s="51" t="s">
        <v>96</v>
      </c>
      <c r="D143" s="51">
        <v>1</v>
      </c>
      <c r="E143" s="51">
        <v>84661</v>
      </c>
      <c r="F143" s="52">
        <v>2.6247640334919708</v>
      </c>
      <c r="H143" s="53">
        <f t="shared" si="5"/>
        <v>40.946318922474745</v>
      </c>
      <c r="I143" s="52">
        <f t="shared" si="4"/>
        <v>0.96730062065117928</v>
      </c>
      <c r="J143" s="52"/>
      <c r="K143" s="52"/>
      <c r="L143" s="52"/>
      <c r="N143" s="57"/>
      <c r="O143" s="57"/>
      <c r="P143" s="57"/>
      <c r="Q143" s="57"/>
      <c r="R143" s="57"/>
      <c r="S143" s="57"/>
      <c r="U143" s="57"/>
      <c r="V143" s="57"/>
    </row>
    <row r="144" spans="1:22" x14ac:dyDescent="0.3">
      <c r="A144" s="50">
        <v>1701</v>
      </c>
      <c r="B144" s="51" t="s">
        <v>51</v>
      </c>
      <c r="C144" s="51" t="s">
        <v>96</v>
      </c>
      <c r="D144" s="51">
        <v>1</v>
      </c>
      <c r="E144" s="51">
        <v>84661</v>
      </c>
      <c r="F144" s="52">
        <v>1.6372745505578523</v>
      </c>
      <c r="H144" s="53">
        <f t="shared" si="5"/>
        <v>25.541482988702498</v>
      </c>
      <c r="I144" s="52">
        <f t="shared" si="4"/>
        <v>0.6033825017115908</v>
      </c>
      <c r="J144" s="52"/>
      <c r="K144" s="52"/>
      <c r="L144" s="52"/>
      <c r="N144" s="57"/>
      <c r="O144" s="57"/>
      <c r="P144" s="57"/>
      <c r="Q144" s="57"/>
      <c r="R144" s="57"/>
      <c r="S144" s="57"/>
      <c r="U144" s="57"/>
      <c r="V144" s="57"/>
    </row>
    <row r="145" spans="1:22" x14ac:dyDescent="0.3">
      <c r="A145" s="50">
        <v>1702</v>
      </c>
      <c r="B145" s="51" t="s">
        <v>51</v>
      </c>
      <c r="C145" s="51" t="s">
        <v>96</v>
      </c>
      <c r="D145" s="51">
        <v>1</v>
      </c>
      <c r="E145" s="51">
        <v>84661</v>
      </c>
      <c r="F145" s="52">
        <v>1.9376366329670733</v>
      </c>
      <c r="H145" s="53">
        <f t="shared" si="5"/>
        <v>30.227131474286342</v>
      </c>
      <c r="I145" s="52">
        <f t="shared" si="4"/>
        <v>0.71407452012818984</v>
      </c>
      <c r="J145" s="52"/>
      <c r="K145" s="52"/>
      <c r="L145" s="52"/>
      <c r="N145" s="57"/>
      <c r="O145" s="57"/>
      <c r="P145" s="57"/>
      <c r="Q145" s="57"/>
      <c r="R145" s="57"/>
      <c r="S145" s="57"/>
      <c r="U145" s="57"/>
      <c r="V145" s="57"/>
    </row>
    <row r="146" spans="1:22" x14ac:dyDescent="0.3">
      <c r="A146" s="50">
        <v>1703</v>
      </c>
      <c r="B146" s="51" t="s">
        <v>51</v>
      </c>
      <c r="C146" s="51" t="s">
        <v>96</v>
      </c>
      <c r="D146" s="51">
        <v>1</v>
      </c>
      <c r="E146" s="51">
        <v>84661</v>
      </c>
      <c r="F146" s="52">
        <v>1.9376366329670733</v>
      </c>
      <c r="H146" s="53">
        <f t="shared" si="5"/>
        <v>30.227131474286342</v>
      </c>
      <c r="I146" s="52">
        <f t="shared" si="4"/>
        <v>0.71407452012818984</v>
      </c>
      <c r="J146" s="52"/>
      <c r="K146" s="52"/>
      <c r="L146" s="52"/>
      <c r="N146" s="57"/>
      <c r="O146" s="57"/>
      <c r="P146" s="57"/>
      <c r="Q146" s="57"/>
      <c r="R146" s="57"/>
      <c r="S146" s="57"/>
      <c r="U146" s="57"/>
      <c r="V146" s="57"/>
    </row>
    <row r="147" spans="1:22" x14ac:dyDescent="0.3">
      <c r="A147" s="50">
        <v>1704</v>
      </c>
      <c r="B147" s="51" t="s">
        <v>51</v>
      </c>
      <c r="C147" s="51" t="s">
        <v>96</v>
      </c>
      <c r="D147" s="51">
        <v>1</v>
      </c>
      <c r="E147" s="51">
        <v>84661</v>
      </c>
      <c r="F147" s="52">
        <v>2.0202696649437066</v>
      </c>
      <c r="H147" s="53">
        <f t="shared" si="5"/>
        <v>31.516206773121827</v>
      </c>
      <c r="I147" s="52">
        <f t="shared" si="4"/>
        <v>0.74452715590701324</v>
      </c>
      <c r="J147" s="52"/>
      <c r="K147" s="52"/>
      <c r="L147" s="52"/>
      <c r="N147" s="57"/>
      <c r="O147" s="57"/>
      <c r="P147" s="57"/>
      <c r="Q147" s="57"/>
      <c r="R147" s="57"/>
      <c r="S147" s="57"/>
      <c r="U147" s="57"/>
      <c r="V147" s="57"/>
    </row>
    <row r="148" spans="1:22" x14ac:dyDescent="0.3">
      <c r="A148" s="50">
        <v>1705</v>
      </c>
      <c r="B148" s="51" t="s">
        <v>51</v>
      </c>
      <c r="C148" s="51" t="s">
        <v>96</v>
      </c>
      <c r="D148" s="51">
        <v>1</v>
      </c>
      <c r="E148" s="51">
        <v>84661</v>
      </c>
      <c r="F148" s="52">
        <v>1.96139508870746</v>
      </c>
      <c r="H148" s="53">
        <f t="shared" si="5"/>
        <v>30.597763383836377</v>
      </c>
      <c r="I148" s="52">
        <f t="shared" si="4"/>
        <v>0.72283019061519171</v>
      </c>
      <c r="J148" s="52"/>
      <c r="K148" s="52"/>
      <c r="L148" s="52"/>
      <c r="N148" s="57"/>
      <c r="O148" s="57"/>
      <c r="P148" s="57"/>
      <c r="Q148" s="57"/>
      <c r="R148" s="57"/>
      <c r="S148" s="57"/>
      <c r="U148" s="57"/>
      <c r="V148" s="57"/>
    </row>
    <row r="149" spans="1:22" x14ac:dyDescent="0.3">
      <c r="A149" s="50">
        <v>1706</v>
      </c>
      <c r="B149" s="51" t="s">
        <v>51</v>
      </c>
      <c r="C149" s="51" t="s">
        <v>96</v>
      </c>
      <c r="D149" s="51">
        <v>1</v>
      </c>
      <c r="E149" s="51">
        <v>84661</v>
      </c>
      <c r="F149" s="52">
        <v>2.0871510456312663</v>
      </c>
      <c r="H149" s="53">
        <f t="shared" si="5"/>
        <v>32.559556311847757</v>
      </c>
      <c r="I149" s="52">
        <f t="shared" si="4"/>
        <v>0.76917485765223093</v>
      </c>
      <c r="J149" s="52"/>
      <c r="K149" s="52"/>
      <c r="L149" s="52"/>
      <c r="N149" s="57"/>
      <c r="O149" s="57"/>
      <c r="P149" s="57"/>
      <c r="Q149" s="57"/>
      <c r="R149" s="57"/>
      <c r="S149" s="57"/>
      <c r="U149" s="57"/>
      <c r="V149" s="57"/>
    </row>
    <row r="150" spans="1:22" x14ac:dyDescent="0.3">
      <c r="A150" s="50">
        <v>1707</v>
      </c>
      <c r="B150" s="51" t="s">
        <v>51</v>
      </c>
      <c r="C150" s="51" t="s">
        <v>96</v>
      </c>
      <c r="D150" s="51">
        <v>1</v>
      </c>
      <c r="E150" s="51">
        <v>84661</v>
      </c>
      <c r="F150" s="52">
        <v>2.1406531655262615</v>
      </c>
      <c r="H150" s="53">
        <f t="shared" si="5"/>
        <v>33.394189382209682</v>
      </c>
      <c r="I150" s="52">
        <f t="shared" si="4"/>
        <v>0.78889191911765</v>
      </c>
      <c r="J150" s="52"/>
      <c r="K150" s="52"/>
      <c r="L150" s="52"/>
      <c r="N150" s="57"/>
      <c r="O150" s="57"/>
      <c r="P150" s="57"/>
      <c r="Q150" s="57"/>
      <c r="R150" s="57"/>
      <c r="S150" s="57"/>
      <c r="U150" s="57"/>
      <c r="V150" s="57"/>
    </row>
    <row r="151" spans="1:22" x14ac:dyDescent="0.3">
      <c r="A151" s="50">
        <v>1708</v>
      </c>
      <c r="B151" s="51" t="s">
        <v>51</v>
      </c>
      <c r="C151" s="51" t="s">
        <v>96</v>
      </c>
      <c r="D151" s="51">
        <v>1</v>
      </c>
      <c r="E151" s="51">
        <v>84661</v>
      </c>
      <c r="F151" s="52">
        <v>2.5064715320329234</v>
      </c>
      <c r="H151" s="53">
        <f t="shared" si="5"/>
        <v>39.100955899713604</v>
      </c>
      <c r="I151" s="52">
        <f t="shared" si="4"/>
        <v>0.92370645042495603</v>
      </c>
      <c r="J151" s="52"/>
      <c r="K151" s="52"/>
      <c r="L151" s="52"/>
      <c r="N151" s="57"/>
      <c r="O151" s="57"/>
      <c r="P151" s="57"/>
      <c r="Q151" s="57"/>
      <c r="R151" s="57"/>
      <c r="S151" s="57"/>
      <c r="U151" s="57"/>
      <c r="V151" s="57"/>
    </row>
    <row r="152" spans="1:22" x14ac:dyDescent="0.3">
      <c r="A152" s="50">
        <v>1709</v>
      </c>
      <c r="B152" s="51" t="s">
        <v>51</v>
      </c>
      <c r="C152" s="51" t="s">
        <v>96</v>
      </c>
      <c r="D152" s="51">
        <v>1</v>
      </c>
      <c r="E152" s="51">
        <v>84661</v>
      </c>
      <c r="F152" s="52">
        <v>2.1621562767006428</v>
      </c>
      <c r="H152" s="53">
        <f t="shared" si="5"/>
        <v>33.729637916530031</v>
      </c>
      <c r="I152" s="52">
        <f t="shared" si="4"/>
        <v>0.79681643062401886</v>
      </c>
      <c r="J152" s="52"/>
      <c r="K152" s="52"/>
      <c r="L152" s="52"/>
      <c r="N152" s="57"/>
      <c r="O152" s="57"/>
      <c r="P152" s="57"/>
      <c r="Q152" s="57"/>
      <c r="R152" s="57"/>
      <c r="S152" s="57"/>
      <c r="U152" s="57"/>
      <c r="V152" s="57"/>
    </row>
    <row r="153" spans="1:22" x14ac:dyDescent="0.3">
      <c r="A153" s="50">
        <v>1710</v>
      </c>
      <c r="B153" s="51" t="s">
        <v>51</v>
      </c>
      <c r="C153" s="51" t="s">
        <v>96</v>
      </c>
      <c r="D153" s="51">
        <v>1</v>
      </c>
      <c r="E153" s="51">
        <v>84661</v>
      </c>
      <c r="F153" s="52">
        <v>2.407517178319766</v>
      </c>
      <c r="H153" s="53">
        <f t="shared" si="5"/>
        <v>37.55726798178835</v>
      </c>
      <c r="I153" s="52">
        <f t="shared" si="4"/>
        <v>0.88723894075875198</v>
      </c>
      <c r="J153" s="52"/>
      <c r="K153" s="52"/>
      <c r="L153" s="52"/>
      <c r="N153" s="57"/>
      <c r="O153" s="57"/>
      <c r="P153" s="57"/>
      <c r="Q153" s="57"/>
      <c r="R153" s="57"/>
      <c r="S153" s="57"/>
      <c r="U153" s="57"/>
      <c r="V153" s="57"/>
    </row>
    <row r="154" spans="1:22" x14ac:dyDescent="0.3">
      <c r="A154" s="50">
        <v>1711</v>
      </c>
      <c r="B154" s="51" t="s">
        <v>51</v>
      </c>
      <c r="C154" s="51" t="s">
        <v>96</v>
      </c>
      <c r="D154" s="51">
        <v>1</v>
      </c>
      <c r="E154" s="51">
        <v>84661</v>
      </c>
      <c r="F154" s="52">
        <v>2.4354535450719546</v>
      </c>
      <c r="H154" s="53">
        <f t="shared" si="5"/>
        <v>37.993075303122495</v>
      </c>
      <c r="I154" s="52">
        <f t="shared" si="4"/>
        <v>0.89753429095150061</v>
      </c>
      <c r="J154" s="52"/>
      <c r="K154" s="52"/>
      <c r="L154" s="52"/>
      <c r="N154" s="57"/>
      <c r="O154" s="57"/>
      <c r="P154" s="57"/>
      <c r="Q154" s="57"/>
      <c r="R154" s="57"/>
      <c r="S154" s="57"/>
      <c r="U154" s="57"/>
      <c r="V154" s="57"/>
    </row>
    <row r="155" spans="1:22" x14ac:dyDescent="0.3">
      <c r="A155" s="50">
        <v>1712</v>
      </c>
      <c r="B155" s="51" t="s">
        <v>51</v>
      </c>
      <c r="C155" s="51" t="s">
        <v>96</v>
      </c>
      <c r="D155" s="51">
        <v>1</v>
      </c>
      <c r="E155" s="51">
        <v>84661</v>
      </c>
      <c r="F155" s="52">
        <v>2.2914435725827889</v>
      </c>
      <c r="H155" s="53">
        <f t="shared" si="5"/>
        <v>35.746519732291503</v>
      </c>
      <c r="I155" s="52">
        <f t="shared" si="4"/>
        <v>0.84446249707165055</v>
      </c>
      <c r="J155" s="52"/>
      <c r="K155" s="52"/>
      <c r="L155" s="52"/>
      <c r="N155" s="57"/>
      <c r="O155" s="57"/>
      <c r="P155" s="57"/>
      <c r="Q155" s="57"/>
      <c r="R155" s="57"/>
      <c r="S155" s="57"/>
      <c r="U155" s="57"/>
      <c r="V155" s="57"/>
    </row>
    <row r="156" spans="1:22" x14ac:dyDescent="0.3">
      <c r="A156" s="50">
        <v>1713</v>
      </c>
      <c r="B156" s="51" t="s">
        <v>51</v>
      </c>
      <c r="C156" s="51" t="s">
        <v>96</v>
      </c>
      <c r="D156" s="51">
        <v>1</v>
      </c>
      <c r="E156" s="51">
        <v>84661</v>
      </c>
      <c r="F156" s="52">
        <v>2.0117278909002616</v>
      </c>
      <c r="H156" s="53">
        <f t="shared" si="5"/>
        <v>31.382955098044082</v>
      </c>
      <c r="I156" s="52">
        <f t="shared" si="4"/>
        <v>0.74137926785755148</v>
      </c>
      <c r="J156" s="52"/>
      <c r="K156" s="52"/>
      <c r="L156" s="52"/>
      <c r="N156" s="57"/>
      <c r="O156" s="57"/>
      <c r="P156" s="57"/>
      <c r="Q156" s="57"/>
      <c r="R156" s="57"/>
      <c r="S156" s="57"/>
      <c r="U156" s="57"/>
      <c r="V156" s="57"/>
    </row>
    <row r="157" spans="1:22" x14ac:dyDescent="0.3">
      <c r="A157" s="50">
        <v>1714</v>
      </c>
      <c r="B157" s="51" t="s">
        <v>51</v>
      </c>
      <c r="C157" s="51" t="s">
        <v>96</v>
      </c>
      <c r="D157" s="51">
        <v>1</v>
      </c>
      <c r="E157" s="51">
        <v>84661</v>
      </c>
      <c r="F157" s="52">
        <v>2.5091373278909517</v>
      </c>
      <c r="H157" s="53">
        <f t="shared" si="5"/>
        <v>39.142542315098851</v>
      </c>
      <c r="I157" s="52">
        <f t="shared" si="4"/>
        <v>0.92468887244655396</v>
      </c>
      <c r="J157" s="52"/>
      <c r="K157" s="52"/>
      <c r="L157" s="52"/>
      <c r="N157" s="57"/>
      <c r="O157" s="57"/>
      <c r="P157" s="57"/>
      <c r="Q157" s="57"/>
      <c r="R157" s="57"/>
      <c r="S157" s="57"/>
      <c r="U157" s="57"/>
      <c r="V157" s="57"/>
    </row>
    <row r="158" spans="1:22" x14ac:dyDescent="0.3">
      <c r="A158" s="50">
        <v>1715</v>
      </c>
      <c r="B158" s="51" t="s">
        <v>51</v>
      </c>
      <c r="C158" s="51" t="s">
        <v>96</v>
      </c>
      <c r="D158" s="51">
        <v>1</v>
      </c>
      <c r="E158" s="51">
        <v>84661</v>
      </c>
      <c r="F158" s="52">
        <v>2.7606191933940165</v>
      </c>
      <c r="H158" s="53">
        <f t="shared" si="5"/>
        <v>43.065659416946652</v>
      </c>
      <c r="I158" s="52">
        <f t="shared" si="4"/>
        <v>1.0173671328462137</v>
      </c>
      <c r="J158" s="52"/>
      <c r="K158" s="52"/>
      <c r="L158" s="52"/>
      <c r="N158" s="57"/>
      <c r="O158" s="57"/>
      <c r="P158" s="57"/>
      <c r="Q158" s="57"/>
      <c r="R158" s="57"/>
      <c r="S158" s="57"/>
      <c r="U158" s="57"/>
      <c r="V158" s="57"/>
    </row>
    <row r="159" spans="1:22" x14ac:dyDescent="0.3">
      <c r="A159" s="50">
        <v>1716</v>
      </c>
      <c r="B159" s="51" t="s">
        <v>51</v>
      </c>
      <c r="C159" s="51" t="s">
        <v>96</v>
      </c>
      <c r="D159" s="51">
        <v>1</v>
      </c>
      <c r="E159" s="51">
        <v>84661</v>
      </c>
      <c r="F159" s="52">
        <v>2.4125083129320255</v>
      </c>
      <c r="H159" s="53">
        <f t="shared" si="5"/>
        <v>37.635129681739599</v>
      </c>
      <c r="I159" s="52">
        <f t="shared" si="4"/>
        <v>0.88907831662133929</v>
      </c>
      <c r="J159" s="52"/>
      <c r="K159" s="52"/>
      <c r="L159" s="52"/>
      <c r="N159" s="57"/>
      <c r="O159" s="57"/>
      <c r="P159" s="57"/>
      <c r="Q159" s="57"/>
      <c r="R159" s="57"/>
      <c r="S159" s="57"/>
      <c r="U159" s="57"/>
      <c r="V159" s="57"/>
    </row>
    <row r="160" spans="1:22" x14ac:dyDescent="0.3">
      <c r="A160" s="50">
        <v>1717</v>
      </c>
      <c r="B160" s="51" t="s">
        <v>51</v>
      </c>
      <c r="C160" s="51" t="s">
        <v>96</v>
      </c>
      <c r="D160" s="51">
        <v>1</v>
      </c>
      <c r="E160" s="51">
        <v>84661</v>
      </c>
      <c r="F160" s="52">
        <v>2.17080485563543</v>
      </c>
      <c r="H160" s="53">
        <f t="shared" si="5"/>
        <v>33.864555747912711</v>
      </c>
      <c r="I160" s="52">
        <f t="shared" si="4"/>
        <v>0.80000367933080663</v>
      </c>
      <c r="J160" s="52"/>
      <c r="K160" s="52"/>
      <c r="L160" s="52"/>
      <c r="N160" s="57"/>
      <c r="O160" s="57"/>
      <c r="P160" s="57"/>
      <c r="Q160" s="57"/>
      <c r="R160" s="57"/>
      <c r="S160" s="57"/>
      <c r="U160" s="57"/>
      <c r="V160" s="57"/>
    </row>
    <row r="161" spans="1:22" x14ac:dyDescent="0.3">
      <c r="A161" s="50">
        <v>1718</v>
      </c>
      <c r="B161" s="51" t="s">
        <v>51</v>
      </c>
      <c r="C161" s="51" t="s">
        <v>96</v>
      </c>
      <c r="D161" s="51">
        <v>1</v>
      </c>
      <c r="E161" s="51">
        <v>84661</v>
      </c>
      <c r="F161" s="52">
        <v>2.0889237892922079</v>
      </c>
      <c r="H161" s="53">
        <f t="shared" si="5"/>
        <v>32.587211112958443</v>
      </c>
      <c r="I161" s="52">
        <f t="shared" si="4"/>
        <v>0.76982816439584789</v>
      </c>
      <c r="J161" s="52"/>
      <c r="K161" s="52"/>
      <c r="L161" s="52"/>
      <c r="N161" s="57"/>
      <c r="O161" s="57"/>
      <c r="P161" s="57"/>
      <c r="Q161" s="57"/>
      <c r="R161" s="57"/>
      <c r="S161" s="57"/>
      <c r="U161" s="57"/>
      <c r="V161" s="57"/>
    </row>
    <row r="162" spans="1:22" x14ac:dyDescent="0.3">
      <c r="A162" s="50">
        <v>1719</v>
      </c>
      <c r="B162" s="51" t="s">
        <v>51</v>
      </c>
      <c r="C162" s="51" t="s">
        <v>96</v>
      </c>
      <c r="D162" s="51">
        <v>1</v>
      </c>
      <c r="E162" s="51">
        <v>84661</v>
      </c>
      <c r="F162" s="52">
        <v>2.2192426743426483</v>
      </c>
      <c r="H162" s="53">
        <f t="shared" si="5"/>
        <v>34.620185719745315</v>
      </c>
      <c r="I162" s="52">
        <f t="shared" si="4"/>
        <v>0.81785440095782747</v>
      </c>
      <c r="J162" s="52"/>
      <c r="K162" s="52"/>
      <c r="L162" s="52"/>
      <c r="N162" s="57"/>
      <c r="O162" s="57"/>
      <c r="P162" s="57"/>
      <c r="Q162" s="57"/>
      <c r="R162" s="57"/>
      <c r="S162" s="57"/>
      <c r="U162" s="57"/>
      <c r="V162" s="57"/>
    </row>
    <row r="163" spans="1:22" x14ac:dyDescent="0.3">
      <c r="A163" s="50">
        <v>1720</v>
      </c>
      <c r="B163" s="51" t="s">
        <v>51</v>
      </c>
      <c r="C163" s="51" t="s">
        <v>96</v>
      </c>
      <c r="D163" s="51">
        <v>1</v>
      </c>
      <c r="E163" s="51">
        <v>84661</v>
      </c>
      <c r="F163" s="52">
        <v>2.737469627215575</v>
      </c>
      <c r="H163" s="53">
        <f t="shared" si="5"/>
        <v>42.704526184562972</v>
      </c>
      <c r="I163" s="52">
        <f t="shared" si="4"/>
        <v>1.0088358555784356</v>
      </c>
      <c r="J163" s="52"/>
      <c r="K163" s="52"/>
      <c r="L163" s="52"/>
      <c r="N163" s="57"/>
      <c r="O163" s="57"/>
      <c r="P163" s="57"/>
      <c r="Q163" s="57"/>
      <c r="R163" s="57"/>
      <c r="S163" s="57"/>
      <c r="U163" s="57"/>
      <c r="V163" s="57"/>
    </row>
    <row r="164" spans="1:22" x14ac:dyDescent="0.3">
      <c r="A164" s="50">
        <v>1721</v>
      </c>
      <c r="B164" s="51" t="s">
        <v>51</v>
      </c>
      <c r="C164" s="51" t="s">
        <v>96</v>
      </c>
      <c r="D164" s="51">
        <v>1</v>
      </c>
      <c r="E164" s="51">
        <v>84661</v>
      </c>
      <c r="F164" s="52">
        <v>2.233574015373645</v>
      </c>
      <c r="H164" s="53">
        <f t="shared" si="5"/>
        <v>34.843754639828866</v>
      </c>
      <c r="I164" s="52">
        <f t="shared" si="4"/>
        <v>0.82313591003718034</v>
      </c>
      <c r="J164" s="52"/>
      <c r="K164" s="52"/>
      <c r="L164" s="52"/>
      <c r="N164" s="57"/>
      <c r="O164" s="57"/>
      <c r="P164" s="57"/>
      <c r="Q164" s="57"/>
      <c r="R164" s="57"/>
      <c r="S164" s="57"/>
      <c r="U164" s="57"/>
      <c r="V164" s="57"/>
    </row>
    <row r="165" spans="1:22" x14ac:dyDescent="0.3">
      <c r="A165" s="50">
        <v>1722</v>
      </c>
      <c r="B165" s="51" t="s">
        <v>51</v>
      </c>
      <c r="C165" s="51" t="s">
        <v>96</v>
      </c>
      <c r="D165" s="51">
        <v>1</v>
      </c>
      <c r="E165" s="51">
        <v>84661</v>
      </c>
      <c r="F165" s="52">
        <v>1.8636221751819351</v>
      </c>
      <c r="H165" s="53">
        <f t="shared" si="5"/>
        <v>29.072505932838187</v>
      </c>
      <c r="I165" s="52">
        <f t="shared" si="4"/>
        <v>0.68679807545004634</v>
      </c>
      <c r="J165" s="52"/>
      <c r="K165" s="52"/>
      <c r="L165" s="52"/>
      <c r="N165" s="57"/>
      <c r="O165" s="57"/>
      <c r="P165" s="57"/>
      <c r="Q165" s="57"/>
      <c r="R165" s="57"/>
      <c r="S165" s="57"/>
      <c r="U165" s="57"/>
      <c r="V165" s="57"/>
    </row>
    <row r="166" spans="1:22" x14ac:dyDescent="0.3">
      <c r="A166" s="50">
        <v>1723</v>
      </c>
      <c r="B166" s="51" t="s">
        <v>51</v>
      </c>
      <c r="C166" s="51" t="s">
        <v>96</v>
      </c>
      <c r="D166" s="51">
        <v>1</v>
      </c>
      <c r="E166" s="51">
        <v>84661</v>
      </c>
      <c r="F166" s="52">
        <v>2.1088568006053729</v>
      </c>
      <c r="H166" s="53">
        <f t="shared" si="5"/>
        <v>32.898166089443819</v>
      </c>
      <c r="I166" s="52">
        <f t="shared" si="4"/>
        <v>0.77717404919487876</v>
      </c>
      <c r="J166" s="52"/>
      <c r="K166" s="52"/>
      <c r="L166" s="52"/>
      <c r="N166" s="57"/>
      <c r="O166" s="57"/>
      <c r="P166" s="57"/>
      <c r="Q166" s="57"/>
      <c r="R166" s="57"/>
      <c r="S166" s="57"/>
      <c r="U166" s="57"/>
      <c r="V166" s="57"/>
    </row>
    <row r="167" spans="1:22" x14ac:dyDescent="0.3">
      <c r="A167" s="50">
        <v>1724</v>
      </c>
      <c r="B167" s="51" t="s">
        <v>51</v>
      </c>
      <c r="C167" s="51" t="s">
        <v>96</v>
      </c>
      <c r="D167" s="51">
        <v>1</v>
      </c>
      <c r="E167" s="51">
        <v>84661</v>
      </c>
      <c r="F167" s="52">
        <v>2.5209807189469546</v>
      </c>
      <c r="H167" s="53">
        <f t="shared" si="5"/>
        <v>39.327299215572488</v>
      </c>
      <c r="I167" s="52">
        <f t="shared" si="4"/>
        <v>0.92905350079900995</v>
      </c>
      <c r="J167" s="52"/>
      <c r="K167" s="52"/>
      <c r="L167" s="52"/>
      <c r="N167" s="57"/>
      <c r="O167" s="57"/>
      <c r="P167" s="57"/>
      <c r="Q167" s="57"/>
      <c r="R167" s="57"/>
      <c r="S167" s="57"/>
      <c r="U167" s="57"/>
      <c r="V167" s="57"/>
    </row>
    <row r="168" spans="1:22" x14ac:dyDescent="0.3">
      <c r="A168" s="50">
        <v>1725</v>
      </c>
      <c r="B168" s="51" t="s">
        <v>51</v>
      </c>
      <c r="C168" s="51" t="s">
        <v>96</v>
      </c>
      <c r="D168" s="51">
        <v>1</v>
      </c>
      <c r="E168" s="51">
        <v>84661</v>
      </c>
      <c r="F168" s="52">
        <v>2.4246616769582987</v>
      </c>
      <c r="H168" s="53">
        <f t="shared" si="5"/>
        <v>37.824722160549463</v>
      </c>
      <c r="I168" s="52">
        <f t="shared" si="4"/>
        <v>0.89355717887928243</v>
      </c>
      <c r="J168" s="52"/>
      <c r="K168" s="52"/>
      <c r="L168" s="52"/>
      <c r="N168" s="57"/>
      <c r="O168" s="57"/>
      <c r="P168" s="57"/>
      <c r="Q168" s="57"/>
      <c r="R168" s="57"/>
      <c r="S168" s="57"/>
      <c r="U168" s="57"/>
      <c r="V168" s="57"/>
    </row>
    <row r="169" spans="1:22" x14ac:dyDescent="0.3">
      <c r="A169" s="50">
        <v>1726</v>
      </c>
      <c r="B169" s="51" t="s">
        <v>51</v>
      </c>
      <c r="C169" s="51" t="s">
        <v>96</v>
      </c>
      <c r="D169" s="51">
        <v>1</v>
      </c>
      <c r="E169" s="51">
        <v>84661</v>
      </c>
      <c r="F169" s="52">
        <v>2.4999156717368956</v>
      </c>
      <c r="H169" s="53">
        <f t="shared" si="5"/>
        <v>38.998684479095573</v>
      </c>
      <c r="I169" s="52">
        <f t="shared" si="4"/>
        <v>0.92129042839313424</v>
      </c>
      <c r="J169" s="52"/>
      <c r="K169" s="52"/>
      <c r="L169" s="52"/>
      <c r="N169" s="57"/>
      <c r="O169" s="57"/>
      <c r="P169" s="57"/>
      <c r="Q169" s="57"/>
      <c r="R169" s="57"/>
      <c r="S169" s="57"/>
      <c r="U169" s="57"/>
      <c r="V169" s="57"/>
    </row>
    <row r="170" spans="1:22" x14ac:dyDescent="0.3">
      <c r="A170" s="50">
        <v>1727</v>
      </c>
      <c r="B170" s="51" t="s">
        <v>51</v>
      </c>
      <c r="C170" s="51" t="s">
        <v>96</v>
      </c>
      <c r="D170" s="51">
        <v>1</v>
      </c>
      <c r="E170" s="51">
        <v>84661</v>
      </c>
      <c r="F170" s="52">
        <v>2.1987543599724715</v>
      </c>
      <c r="H170" s="53">
        <f t="shared" si="5"/>
        <v>34.300568015570555</v>
      </c>
      <c r="I170" s="52">
        <f t="shared" si="4"/>
        <v>0.81030387109933866</v>
      </c>
      <c r="J170" s="52"/>
      <c r="K170" s="52"/>
      <c r="L170" s="52"/>
      <c r="N170" s="57"/>
      <c r="O170" s="57"/>
      <c r="P170" s="57"/>
      <c r="Q170" s="57"/>
      <c r="R170" s="57"/>
      <c r="S170" s="57"/>
      <c r="U170" s="57"/>
      <c r="V170" s="57"/>
    </row>
    <row r="171" spans="1:22" x14ac:dyDescent="0.3">
      <c r="A171" s="50">
        <v>1728</v>
      </c>
      <c r="B171" s="51" t="s">
        <v>51</v>
      </c>
      <c r="C171" s="51" t="s">
        <v>96</v>
      </c>
      <c r="D171" s="51">
        <v>1</v>
      </c>
      <c r="E171" s="51">
        <v>84661</v>
      </c>
      <c r="F171" s="52">
        <v>2.6607578813154342</v>
      </c>
      <c r="H171" s="53">
        <f t="shared" si="5"/>
        <v>41.507822948520776</v>
      </c>
      <c r="I171" s="52">
        <f t="shared" si="4"/>
        <v>0.98056538308124819</v>
      </c>
      <c r="J171" s="52"/>
      <c r="K171" s="52"/>
      <c r="L171" s="52"/>
      <c r="N171" s="57"/>
      <c r="O171" s="57"/>
      <c r="P171" s="57"/>
      <c r="Q171" s="57"/>
      <c r="R171" s="57"/>
      <c r="S171" s="57"/>
      <c r="U171" s="57"/>
      <c r="V171" s="57"/>
    </row>
    <row r="172" spans="1:22" x14ac:dyDescent="0.3">
      <c r="A172" s="50">
        <v>1729</v>
      </c>
      <c r="B172" s="51" t="s">
        <v>51</v>
      </c>
      <c r="C172" s="51" t="s">
        <v>96</v>
      </c>
      <c r="D172" s="51">
        <v>1</v>
      </c>
      <c r="E172" s="51">
        <v>84661</v>
      </c>
      <c r="F172" s="52">
        <v>2.7338284788635221</v>
      </c>
      <c r="H172" s="53">
        <f t="shared" si="5"/>
        <v>42.647724270270949</v>
      </c>
      <c r="I172" s="52">
        <f t="shared" si="4"/>
        <v>1.0074939882654574</v>
      </c>
      <c r="J172" s="52"/>
      <c r="K172" s="52"/>
      <c r="L172" s="52"/>
      <c r="N172" s="57"/>
      <c r="O172" s="57"/>
      <c r="P172" s="57"/>
      <c r="Q172" s="57"/>
      <c r="R172" s="57"/>
      <c r="S172" s="57"/>
      <c r="U172" s="57"/>
      <c r="V172" s="57"/>
    </row>
    <row r="173" spans="1:22" x14ac:dyDescent="0.3">
      <c r="A173" s="50">
        <v>1730</v>
      </c>
      <c r="B173" s="51" t="s">
        <v>51</v>
      </c>
      <c r="C173" s="51" t="s">
        <v>96</v>
      </c>
      <c r="D173" s="51">
        <v>1</v>
      </c>
      <c r="E173" s="51">
        <v>84661</v>
      </c>
      <c r="F173" s="52">
        <v>2.3941469790286245</v>
      </c>
      <c r="H173" s="53">
        <f t="shared" si="5"/>
        <v>37.348692872846541</v>
      </c>
      <c r="I173" s="52">
        <f t="shared" si="4"/>
        <v>0.88231163990140782</v>
      </c>
      <c r="J173" s="52"/>
      <c r="K173" s="52"/>
      <c r="L173" s="52"/>
      <c r="N173" s="57"/>
      <c r="O173" s="57"/>
      <c r="P173" s="57"/>
      <c r="Q173" s="57"/>
      <c r="R173" s="57"/>
      <c r="S173" s="57"/>
      <c r="U173" s="57"/>
      <c r="V173" s="57"/>
    </row>
    <row r="174" spans="1:22" x14ac:dyDescent="0.3">
      <c r="A174" s="50">
        <v>1731</v>
      </c>
      <c r="B174" s="51" t="s">
        <v>51</v>
      </c>
      <c r="C174" s="51" t="s">
        <v>96</v>
      </c>
      <c r="D174" s="51">
        <v>1</v>
      </c>
      <c r="E174" s="51">
        <v>84661</v>
      </c>
      <c r="F174" s="52">
        <v>2.3771635708530821</v>
      </c>
      <c r="H174" s="53">
        <f t="shared" si="5"/>
        <v>37.083751705308082</v>
      </c>
      <c r="I174" s="52">
        <f t="shared" si="4"/>
        <v>0.87605276822404843</v>
      </c>
      <c r="J174" s="52"/>
      <c r="K174" s="52"/>
      <c r="L174" s="52"/>
      <c r="N174" s="57"/>
      <c r="O174" s="57"/>
      <c r="P174" s="57"/>
      <c r="Q174" s="57"/>
      <c r="R174" s="57"/>
      <c r="S174" s="57"/>
      <c r="U174" s="57"/>
      <c r="V174" s="57"/>
    </row>
    <row r="175" spans="1:22" x14ac:dyDescent="0.3">
      <c r="A175" s="50">
        <v>1732</v>
      </c>
      <c r="B175" s="51" t="s">
        <v>51</v>
      </c>
      <c r="C175" s="51" t="s">
        <v>96</v>
      </c>
      <c r="D175" s="51">
        <v>1</v>
      </c>
      <c r="E175" s="51">
        <v>84661</v>
      </c>
      <c r="F175" s="52">
        <v>2.2431227951892536</v>
      </c>
      <c r="H175" s="53">
        <f t="shared" si="5"/>
        <v>34.992715604952359</v>
      </c>
      <c r="I175" s="52">
        <f t="shared" si="4"/>
        <v>0.82665490851637369</v>
      </c>
      <c r="J175" s="52"/>
      <c r="K175" s="52"/>
      <c r="L175" s="52"/>
      <c r="N175" s="57"/>
      <c r="O175" s="57"/>
      <c r="P175" s="57"/>
      <c r="Q175" s="57"/>
      <c r="R175" s="57"/>
      <c r="S175" s="57"/>
      <c r="U175" s="57"/>
      <c r="V175" s="57"/>
    </row>
    <row r="176" spans="1:22" x14ac:dyDescent="0.3">
      <c r="A176" s="50">
        <v>1733</v>
      </c>
      <c r="B176" s="51" t="s">
        <v>51</v>
      </c>
      <c r="C176" s="51" t="s">
        <v>96</v>
      </c>
      <c r="D176" s="51">
        <v>1</v>
      </c>
      <c r="E176" s="51">
        <v>84661</v>
      </c>
      <c r="F176" s="52">
        <v>2.1884444617202914</v>
      </c>
      <c r="H176" s="53">
        <f t="shared" si="5"/>
        <v>34.13973360283655</v>
      </c>
      <c r="I176" s="52">
        <f t="shared" si="4"/>
        <v>0.80650437870652492</v>
      </c>
      <c r="J176" s="52"/>
      <c r="K176" s="52"/>
      <c r="L176" s="52"/>
      <c r="N176" s="57"/>
      <c r="O176" s="57"/>
      <c r="P176" s="57"/>
      <c r="Q176" s="57"/>
      <c r="R176" s="57"/>
      <c r="S176" s="57"/>
      <c r="U176" s="57"/>
      <c r="V176" s="57"/>
    </row>
    <row r="177" spans="1:22" x14ac:dyDescent="0.3">
      <c r="A177" s="50">
        <v>1734</v>
      </c>
      <c r="B177" s="51" t="s">
        <v>51</v>
      </c>
      <c r="C177" s="51" t="s">
        <v>96</v>
      </c>
      <c r="D177" s="51">
        <v>1</v>
      </c>
      <c r="E177" s="51">
        <v>84661</v>
      </c>
      <c r="F177" s="52">
        <v>2.2132433082287748</v>
      </c>
      <c r="H177" s="53">
        <f t="shared" si="5"/>
        <v>34.526595608368893</v>
      </c>
      <c r="I177" s="52">
        <f t="shared" si="4"/>
        <v>0.81564346294914769</v>
      </c>
      <c r="J177" s="52"/>
      <c r="K177" s="52"/>
      <c r="L177" s="52"/>
      <c r="N177" s="57"/>
      <c r="O177" s="57"/>
      <c r="P177" s="57"/>
      <c r="Q177" s="57"/>
      <c r="R177" s="57"/>
      <c r="S177" s="57"/>
      <c r="U177" s="57"/>
      <c r="V177" s="57"/>
    </row>
    <row r="178" spans="1:22" x14ac:dyDescent="0.3">
      <c r="A178" s="50">
        <v>1735</v>
      </c>
      <c r="B178" s="51" t="s">
        <v>51</v>
      </c>
      <c r="C178" s="51" t="s">
        <v>96</v>
      </c>
      <c r="D178" s="51">
        <v>1</v>
      </c>
      <c r="E178" s="51">
        <v>84661</v>
      </c>
      <c r="F178" s="52">
        <v>2.2411497154119187</v>
      </c>
      <c r="H178" s="53">
        <f t="shared" si="5"/>
        <v>34.961935560425935</v>
      </c>
      <c r="I178" s="52">
        <f t="shared" si="4"/>
        <v>0.82592777218379032</v>
      </c>
      <c r="J178" s="52"/>
      <c r="K178" s="52"/>
      <c r="L178" s="52"/>
      <c r="N178" s="57"/>
      <c r="O178" s="57"/>
      <c r="P178" s="57"/>
      <c r="Q178" s="57"/>
      <c r="R178" s="57"/>
      <c r="S178" s="57"/>
      <c r="U178" s="57"/>
      <c r="V178" s="57"/>
    </row>
    <row r="179" spans="1:22" x14ac:dyDescent="0.3">
      <c r="A179" s="50">
        <v>1736</v>
      </c>
      <c r="B179" s="51" t="s">
        <v>51</v>
      </c>
      <c r="C179" s="51" t="s">
        <v>96</v>
      </c>
      <c r="D179" s="51">
        <v>1</v>
      </c>
      <c r="E179" s="51">
        <v>84661</v>
      </c>
      <c r="F179" s="52">
        <v>2.1235792700969167</v>
      </c>
      <c r="H179" s="53">
        <f t="shared" si="5"/>
        <v>33.127836613511903</v>
      </c>
      <c r="I179" s="52">
        <f t="shared" si="4"/>
        <v>0.78259970029912007</v>
      </c>
      <c r="J179" s="52"/>
      <c r="K179" s="52"/>
      <c r="L179" s="52"/>
      <c r="N179" s="57"/>
      <c r="O179" s="57"/>
      <c r="P179" s="57"/>
      <c r="Q179" s="57"/>
      <c r="R179" s="57"/>
      <c r="S179" s="57"/>
      <c r="U179" s="57"/>
      <c r="V179" s="57"/>
    </row>
    <row r="180" spans="1:22" x14ac:dyDescent="0.3">
      <c r="A180" s="50">
        <v>1737</v>
      </c>
      <c r="B180" s="51" t="s">
        <v>51</v>
      </c>
      <c r="C180" s="51" t="s">
        <v>96</v>
      </c>
      <c r="D180" s="51">
        <v>1</v>
      </c>
      <c r="E180" s="51">
        <v>84661</v>
      </c>
      <c r="F180" s="52">
        <v>2.6108686968505608</v>
      </c>
      <c r="H180" s="53">
        <f t="shared" si="5"/>
        <v>40.729551670868744</v>
      </c>
      <c r="I180" s="52">
        <f t="shared" si="4"/>
        <v>0.9621797916601208</v>
      </c>
      <c r="J180" s="52"/>
      <c r="K180" s="52"/>
      <c r="L180" s="52"/>
      <c r="N180" s="57"/>
      <c r="O180" s="57"/>
      <c r="P180" s="57"/>
      <c r="Q180" s="57"/>
      <c r="R180" s="57"/>
      <c r="S180" s="57"/>
      <c r="U180" s="57"/>
      <c r="V180" s="57"/>
    </row>
    <row r="181" spans="1:22" x14ac:dyDescent="0.3">
      <c r="A181" s="50">
        <v>1738</v>
      </c>
      <c r="B181" s="51" t="s">
        <v>51</v>
      </c>
      <c r="C181" s="51" t="s">
        <v>96</v>
      </c>
      <c r="D181" s="51">
        <v>1</v>
      </c>
      <c r="E181" s="51">
        <v>84661</v>
      </c>
      <c r="F181" s="52">
        <v>2.5848125737174161</v>
      </c>
      <c r="H181" s="53">
        <f t="shared" si="5"/>
        <v>40.323076149991692</v>
      </c>
      <c r="I181" s="52">
        <f t="shared" si="4"/>
        <v>0.95257736502029722</v>
      </c>
      <c r="J181" s="52"/>
      <c r="K181" s="52"/>
      <c r="L181" s="52"/>
      <c r="N181" s="57"/>
      <c r="O181" s="57"/>
      <c r="P181" s="57"/>
      <c r="Q181" s="57"/>
      <c r="R181" s="57"/>
      <c r="S181" s="57"/>
      <c r="U181" s="57"/>
      <c r="V181" s="57"/>
    </row>
    <row r="182" spans="1:22" x14ac:dyDescent="0.3">
      <c r="A182" s="50">
        <v>1739</v>
      </c>
      <c r="B182" s="51" t="s">
        <v>51</v>
      </c>
      <c r="C182" s="51" t="s">
        <v>96</v>
      </c>
      <c r="D182" s="51">
        <v>1</v>
      </c>
      <c r="E182" s="51">
        <v>84661</v>
      </c>
      <c r="F182" s="52">
        <v>2.314820160334814</v>
      </c>
      <c r="H182" s="53">
        <f t="shared" si="5"/>
        <v>36.111194501223096</v>
      </c>
      <c r="I182" s="52">
        <f t="shared" si="4"/>
        <v>0.85307743828263538</v>
      </c>
      <c r="J182" s="52"/>
      <c r="K182" s="52"/>
      <c r="L182" s="52"/>
      <c r="N182" s="57"/>
      <c r="O182" s="57"/>
      <c r="P182" s="57"/>
      <c r="Q182" s="57"/>
      <c r="R182" s="57"/>
      <c r="S182" s="57"/>
      <c r="U182" s="57"/>
      <c r="V182" s="57"/>
    </row>
    <row r="183" spans="1:22" x14ac:dyDescent="0.3">
      <c r="A183" s="50">
        <v>1740</v>
      </c>
      <c r="B183" s="51" t="s">
        <v>51</v>
      </c>
      <c r="C183" s="51" t="s">
        <v>96</v>
      </c>
      <c r="D183" s="51">
        <v>1</v>
      </c>
      <c r="E183" s="51">
        <v>84661</v>
      </c>
      <c r="F183" s="52">
        <v>2.6568095881948954</v>
      </c>
      <c r="H183" s="53">
        <f t="shared" si="5"/>
        <v>41.44622957584037</v>
      </c>
      <c r="I183" s="52">
        <f t="shared" si="4"/>
        <v>0.97911032413603361</v>
      </c>
      <c r="J183" s="52"/>
      <c r="K183" s="52"/>
      <c r="L183" s="52"/>
      <c r="N183" s="57"/>
      <c r="O183" s="57"/>
      <c r="P183" s="57"/>
      <c r="Q183" s="57"/>
      <c r="R183" s="57"/>
      <c r="S183" s="57"/>
      <c r="U183" s="57"/>
      <c r="V183" s="57"/>
    </row>
    <row r="184" spans="1:22" x14ac:dyDescent="0.3">
      <c r="A184" s="50">
        <v>1741</v>
      </c>
      <c r="B184" s="51" t="s">
        <v>51</v>
      </c>
      <c r="C184" s="51" t="s">
        <v>96</v>
      </c>
      <c r="D184" s="51">
        <v>1</v>
      </c>
      <c r="E184" s="51">
        <v>84661</v>
      </c>
      <c r="F184" s="52">
        <v>3.0141715008633647</v>
      </c>
      <c r="H184" s="53">
        <f t="shared" si="5"/>
        <v>47.021075413468495</v>
      </c>
      <c r="I184" s="52">
        <f t="shared" si="4"/>
        <v>1.1108084103298683</v>
      </c>
      <c r="J184" s="52"/>
      <c r="K184" s="52"/>
      <c r="L184" s="52"/>
      <c r="N184" s="57"/>
      <c r="O184" s="57"/>
      <c r="P184" s="57"/>
      <c r="Q184" s="57"/>
      <c r="R184" s="57"/>
      <c r="S184" s="57"/>
      <c r="U184" s="57"/>
      <c r="V184" s="57"/>
    </row>
    <row r="185" spans="1:22" x14ac:dyDescent="0.3">
      <c r="A185" s="50">
        <v>1742</v>
      </c>
      <c r="B185" s="51" t="s">
        <v>51</v>
      </c>
      <c r="C185" s="51" t="s">
        <v>96</v>
      </c>
      <c r="D185" s="51">
        <v>1</v>
      </c>
      <c r="E185" s="51">
        <v>84661</v>
      </c>
      <c r="F185" s="52">
        <v>2.5644242769538663</v>
      </c>
      <c r="H185" s="53">
        <f t="shared" si="5"/>
        <v>40.005018720480315</v>
      </c>
      <c r="I185" s="52">
        <f t="shared" si="4"/>
        <v>0.94506369451058492</v>
      </c>
      <c r="J185" s="52"/>
      <c r="K185" s="52"/>
      <c r="L185" s="52"/>
      <c r="N185" s="57"/>
      <c r="O185" s="57"/>
      <c r="P185" s="57"/>
      <c r="Q185" s="57"/>
      <c r="R185" s="57"/>
      <c r="S185" s="57"/>
      <c r="U185" s="57"/>
      <c r="V185" s="57"/>
    </row>
    <row r="186" spans="1:22" x14ac:dyDescent="0.3">
      <c r="A186" s="50">
        <v>1743</v>
      </c>
      <c r="B186" s="51" t="s">
        <v>51</v>
      </c>
      <c r="C186" s="51" t="s">
        <v>96</v>
      </c>
      <c r="D186" s="51">
        <v>1</v>
      </c>
      <c r="E186" s="51">
        <v>84661</v>
      </c>
      <c r="F186" s="52">
        <v>2.0630737863936672</v>
      </c>
      <c r="H186" s="53">
        <f t="shared" si="5"/>
        <v>32.183951067741205</v>
      </c>
      <c r="I186" s="52">
        <f t="shared" si="4"/>
        <v>0.76030169895799027</v>
      </c>
      <c r="J186" s="52"/>
      <c r="K186" s="52"/>
      <c r="L186" s="52"/>
      <c r="N186" s="57"/>
      <c r="O186" s="57"/>
      <c r="P186" s="57"/>
      <c r="Q186" s="57"/>
      <c r="R186" s="57"/>
      <c r="S186" s="57"/>
      <c r="U186" s="57"/>
      <c r="V186" s="57"/>
    </row>
    <row r="187" spans="1:22" x14ac:dyDescent="0.3">
      <c r="A187" s="50">
        <v>1744</v>
      </c>
      <c r="B187" s="51" t="s">
        <v>51</v>
      </c>
      <c r="C187" s="51" t="s">
        <v>96</v>
      </c>
      <c r="D187" s="51">
        <v>1</v>
      </c>
      <c r="E187" s="51">
        <v>84661</v>
      </c>
      <c r="F187" s="52">
        <v>1.9065570046007401</v>
      </c>
      <c r="H187" s="53">
        <f t="shared" si="5"/>
        <v>29.742289271771543</v>
      </c>
      <c r="I187" s="52">
        <f t="shared" si="4"/>
        <v>0.70262078812609208</v>
      </c>
      <c r="J187" s="52"/>
      <c r="K187" s="52"/>
      <c r="L187" s="52"/>
      <c r="N187" s="57"/>
      <c r="O187" s="57"/>
      <c r="P187" s="57"/>
      <c r="Q187" s="57"/>
      <c r="R187" s="57"/>
      <c r="S187" s="57"/>
      <c r="U187" s="57"/>
      <c r="V187" s="57"/>
    </row>
    <row r="188" spans="1:22" x14ac:dyDescent="0.3">
      <c r="A188" s="50">
        <v>1745</v>
      </c>
      <c r="B188" s="51" t="s">
        <v>51</v>
      </c>
      <c r="C188" s="51" t="s">
        <v>96</v>
      </c>
      <c r="D188" s="51">
        <v>1</v>
      </c>
      <c r="E188" s="51">
        <v>84661</v>
      </c>
      <c r="F188" s="52">
        <v>1.8782171454366088</v>
      </c>
      <c r="H188" s="53">
        <f t="shared" si="5"/>
        <v>29.300187468811099</v>
      </c>
      <c r="I188" s="52">
        <f t="shared" si="4"/>
        <v>0.69217673943872848</v>
      </c>
      <c r="J188" s="52"/>
      <c r="K188" s="52"/>
      <c r="L188" s="52"/>
      <c r="N188" s="57"/>
      <c r="O188" s="57"/>
      <c r="P188" s="57"/>
      <c r="Q188" s="57"/>
      <c r="R188" s="57"/>
      <c r="S188" s="57"/>
      <c r="U188" s="57"/>
      <c r="V188" s="57"/>
    </row>
    <row r="189" spans="1:22" x14ac:dyDescent="0.3">
      <c r="A189" s="50">
        <v>1746</v>
      </c>
      <c r="B189" s="51" t="s">
        <v>51</v>
      </c>
      <c r="C189" s="51" t="s">
        <v>96</v>
      </c>
      <c r="D189" s="51">
        <v>1</v>
      </c>
      <c r="E189" s="51">
        <v>84661</v>
      </c>
      <c r="F189" s="52">
        <v>1.8840656092679182</v>
      </c>
      <c r="H189" s="53">
        <f t="shared" si="5"/>
        <v>29.391423504579524</v>
      </c>
      <c r="I189" s="52">
        <f t="shared" si="4"/>
        <v>0.69433206564013006</v>
      </c>
      <c r="J189" s="52"/>
      <c r="K189" s="52"/>
      <c r="L189" s="52"/>
      <c r="N189" s="57"/>
      <c r="O189" s="57"/>
      <c r="P189" s="57"/>
      <c r="Q189" s="57"/>
      <c r="R189" s="57"/>
      <c r="S189" s="57"/>
      <c r="U189" s="57"/>
      <c r="V189" s="57"/>
    </row>
    <row r="190" spans="1:22" x14ac:dyDescent="0.3">
      <c r="A190" s="50">
        <v>1747</v>
      </c>
      <c r="B190" s="51" t="s">
        <v>51</v>
      </c>
      <c r="C190" s="51" t="s">
        <v>96</v>
      </c>
      <c r="D190" s="51">
        <v>1</v>
      </c>
      <c r="E190" s="51">
        <v>84661</v>
      </c>
      <c r="F190" s="52">
        <v>1.8425914914590857</v>
      </c>
      <c r="H190" s="53">
        <f t="shared" si="5"/>
        <v>28.74442726676174</v>
      </c>
      <c r="I190" s="52">
        <f t="shared" si="4"/>
        <v>0.67904766697208252</v>
      </c>
      <c r="J190" s="52"/>
      <c r="K190" s="52"/>
      <c r="L190" s="52"/>
      <c r="N190" s="57"/>
      <c r="O190" s="57"/>
      <c r="P190" s="57"/>
      <c r="Q190" s="57"/>
      <c r="R190" s="57"/>
      <c r="S190" s="57"/>
      <c r="U190" s="57"/>
      <c r="V190" s="57"/>
    </row>
    <row r="191" spans="1:22" x14ac:dyDescent="0.3">
      <c r="A191" s="50">
        <v>1748</v>
      </c>
      <c r="B191" s="51" t="s">
        <v>51</v>
      </c>
      <c r="C191" s="51" t="s">
        <v>96</v>
      </c>
      <c r="D191" s="51">
        <v>1</v>
      </c>
      <c r="E191" s="51">
        <v>84661</v>
      </c>
      <c r="F191" s="52">
        <v>2.0202636041438029</v>
      </c>
      <c r="H191" s="53">
        <f t="shared" si="5"/>
        <v>31.516112224643326</v>
      </c>
      <c r="I191" s="52">
        <f t="shared" si="4"/>
        <v>0.74452492232889589</v>
      </c>
      <c r="J191" s="52"/>
      <c r="K191" s="52"/>
      <c r="L191" s="52"/>
      <c r="N191" s="57"/>
      <c r="O191" s="57"/>
      <c r="P191" s="57"/>
      <c r="Q191" s="57"/>
      <c r="R191" s="57"/>
      <c r="S191" s="57"/>
      <c r="U191" s="57"/>
      <c r="V191" s="57"/>
    </row>
    <row r="192" spans="1:22" x14ac:dyDescent="0.3">
      <c r="A192" s="50">
        <v>1749</v>
      </c>
      <c r="B192" s="51" t="s">
        <v>51</v>
      </c>
      <c r="C192" s="51" t="s">
        <v>96</v>
      </c>
      <c r="D192" s="51">
        <v>1</v>
      </c>
      <c r="E192" s="51">
        <v>84661</v>
      </c>
      <c r="F192" s="52">
        <v>2.2715263354300181</v>
      </c>
      <c r="H192" s="53">
        <f t="shared" si="5"/>
        <v>35.435810832708285</v>
      </c>
      <c r="I192" s="52">
        <f t="shared" si="4"/>
        <v>0.83712242550190252</v>
      </c>
      <c r="J192" s="52"/>
      <c r="K192" s="52"/>
      <c r="L192" s="52"/>
      <c r="N192" s="57"/>
      <c r="O192" s="57"/>
      <c r="P192" s="57"/>
      <c r="Q192" s="57"/>
      <c r="R192" s="57"/>
      <c r="S192" s="57"/>
      <c r="U192" s="57"/>
      <c r="V192" s="57"/>
    </row>
    <row r="193" spans="1:22" x14ac:dyDescent="0.3">
      <c r="A193" s="50">
        <v>1750</v>
      </c>
      <c r="B193" s="51" t="s">
        <v>51</v>
      </c>
      <c r="C193" s="51" t="s">
        <v>96</v>
      </c>
      <c r="D193" s="51">
        <v>1</v>
      </c>
      <c r="E193" s="51">
        <v>84661</v>
      </c>
      <c r="F193" s="52">
        <v>2.3310551053663526</v>
      </c>
      <c r="H193" s="53">
        <f t="shared" si="5"/>
        <v>36.364459643715101</v>
      </c>
      <c r="I193" s="52">
        <f t="shared" si="4"/>
        <v>0.85906047988365608</v>
      </c>
      <c r="J193" s="52"/>
      <c r="K193" s="52"/>
      <c r="L193" s="52"/>
      <c r="N193" s="57"/>
      <c r="O193" s="57"/>
      <c r="P193" s="57"/>
      <c r="Q193" s="57"/>
      <c r="R193" s="57"/>
      <c r="S193" s="57"/>
      <c r="U193" s="57"/>
      <c r="V193" s="57"/>
    </row>
    <row r="194" spans="1:22" x14ac:dyDescent="0.3">
      <c r="A194" s="50">
        <v>1751</v>
      </c>
      <c r="B194" s="51" t="s">
        <v>51</v>
      </c>
      <c r="C194" s="51" t="s">
        <v>96</v>
      </c>
      <c r="D194" s="51">
        <v>1</v>
      </c>
      <c r="E194" s="51">
        <v>84661</v>
      </c>
      <c r="F194" s="52">
        <v>2.5998584467821342</v>
      </c>
      <c r="H194" s="53">
        <f t="shared" si="5"/>
        <v>40.557791769801291</v>
      </c>
      <c r="I194" s="52">
        <f t="shared" ref="I194:I257" si="6">(H194/E194)*2000</f>
        <v>0.95812219959134182</v>
      </c>
      <c r="J194" s="52"/>
      <c r="K194" s="52"/>
      <c r="L194" s="52"/>
      <c r="N194" s="57"/>
      <c r="O194" s="57"/>
      <c r="P194" s="57"/>
      <c r="Q194" s="57"/>
      <c r="R194" s="57"/>
      <c r="S194" s="57"/>
      <c r="U194" s="57"/>
      <c r="V194" s="57"/>
    </row>
    <row r="195" spans="1:22" x14ac:dyDescent="0.3">
      <c r="A195" s="50">
        <v>1752</v>
      </c>
      <c r="B195" s="51" t="s">
        <v>51</v>
      </c>
      <c r="C195" s="51" t="s">
        <v>96</v>
      </c>
      <c r="D195" s="51">
        <v>1</v>
      </c>
      <c r="E195" s="51">
        <v>84661</v>
      </c>
      <c r="F195" s="52">
        <v>2.5148118761037237</v>
      </c>
      <c r="H195" s="53">
        <f t="shared" ref="H195:H258" si="7">(F195*12)*1.3</f>
        <v>39.231065267218092</v>
      </c>
      <c r="I195" s="52">
        <f t="shared" si="6"/>
        <v>0.9267801057681363</v>
      </c>
      <c r="J195" s="52"/>
      <c r="K195" s="52"/>
      <c r="L195" s="52"/>
      <c r="N195" s="57"/>
      <c r="O195" s="57"/>
      <c r="P195" s="57"/>
      <c r="Q195" s="57"/>
      <c r="R195" s="57"/>
      <c r="S195" s="57"/>
      <c r="U195" s="57"/>
      <c r="V195" s="57"/>
    </row>
    <row r="196" spans="1:22" x14ac:dyDescent="0.3">
      <c r="A196" s="50">
        <v>1753</v>
      </c>
      <c r="B196" s="51" t="s">
        <v>51</v>
      </c>
      <c r="C196" s="51" t="s">
        <v>96</v>
      </c>
      <c r="D196" s="51">
        <v>1</v>
      </c>
      <c r="E196" s="51">
        <v>84661</v>
      </c>
      <c r="F196" s="52">
        <v>2.3606405459835167</v>
      </c>
      <c r="H196" s="53">
        <f t="shared" si="7"/>
        <v>36.825992517342861</v>
      </c>
      <c r="I196" s="52">
        <f t="shared" si="6"/>
        <v>0.86996356096296668</v>
      </c>
      <c r="J196" s="52"/>
      <c r="K196" s="52"/>
      <c r="L196" s="52"/>
      <c r="N196" s="57"/>
      <c r="O196" s="57"/>
      <c r="P196" s="57"/>
      <c r="Q196" s="57"/>
      <c r="R196" s="57"/>
      <c r="S196" s="57"/>
      <c r="U196" s="57"/>
      <c r="V196" s="57"/>
    </row>
    <row r="197" spans="1:22" x14ac:dyDescent="0.3">
      <c r="A197" s="50">
        <v>1754</v>
      </c>
      <c r="B197" s="51" t="s">
        <v>51</v>
      </c>
      <c r="C197" s="51" t="s">
        <v>96</v>
      </c>
      <c r="D197" s="51">
        <v>1</v>
      </c>
      <c r="E197" s="51">
        <v>84661</v>
      </c>
      <c r="F197" s="52">
        <v>2.4521740538599039</v>
      </c>
      <c r="H197" s="53">
        <f t="shared" si="7"/>
        <v>38.253915240214504</v>
      </c>
      <c r="I197" s="52">
        <f t="shared" si="6"/>
        <v>0.90369627668500263</v>
      </c>
      <c r="J197" s="52"/>
      <c r="K197" s="52"/>
      <c r="L197" s="52"/>
      <c r="N197" s="57"/>
      <c r="O197" s="57"/>
      <c r="P197" s="57"/>
      <c r="Q197" s="57"/>
      <c r="R197" s="57"/>
      <c r="S197" s="57"/>
      <c r="U197" s="57"/>
      <c r="V197" s="57"/>
    </row>
    <row r="198" spans="1:22" x14ac:dyDescent="0.3">
      <c r="A198" s="50">
        <v>1755</v>
      </c>
      <c r="B198" s="51" t="s">
        <v>51</v>
      </c>
      <c r="C198" s="51" t="s">
        <v>96</v>
      </c>
      <c r="D198" s="51">
        <v>1</v>
      </c>
      <c r="E198" s="51">
        <v>84661</v>
      </c>
      <c r="F198" s="52">
        <v>2.2359339153417612</v>
      </c>
      <c r="H198" s="53">
        <f t="shared" si="7"/>
        <v>34.88056907933148</v>
      </c>
      <c r="I198" s="52">
        <f t="shared" si="6"/>
        <v>0.82400560067401707</v>
      </c>
      <c r="J198" s="52"/>
      <c r="K198" s="52"/>
      <c r="L198" s="52"/>
      <c r="N198" s="57"/>
      <c r="O198" s="57"/>
      <c r="P198" s="57"/>
      <c r="Q198" s="57"/>
      <c r="R198" s="57"/>
      <c r="S198" s="57"/>
      <c r="U198" s="57"/>
      <c r="V198" s="57"/>
    </row>
    <row r="199" spans="1:22" x14ac:dyDescent="0.3">
      <c r="A199" s="50">
        <v>1756</v>
      </c>
      <c r="B199" s="51" t="s">
        <v>51</v>
      </c>
      <c r="C199" s="51" t="s">
        <v>96</v>
      </c>
      <c r="D199" s="51">
        <v>1</v>
      </c>
      <c r="E199" s="51">
        <v>84661</v>
      </c>
      <c r="F199" s="52">
        <v>2.5253584170492758</v>
      </c>
      <c r="H199" s="53">
        <f t="shared" si="7"/>
        <v>39.395591305968701</v>
      </c>
      <c r="I199" s="52">
        <f t="shared" si="6"/>
        <v>0.93066680776198485</v>
      </c>
      <c r="J199" s="52"/>
      <c r="K199" s="52"/>
      <c r="L199" s="52"/>
      <c r="N199" s="57"/>
      <c r="O199" s="57"/>
      <c r="P199" s="57"/>
      <c r="Q199" s="57"/>
      <c r="R199" s="57"/>
      <c r="S199" s="57"/>
      <c r="U199" s="57"/>
      <c r="V199" s="57"/>
    </row>
    <row r="200" spans="1:22" x14ac:dyDescent="0.3">
      <c r="A200" s="50">
        <v>1757</v>
      </c>
      <c r="B200" s="51" t="s">
        <v>51</v>
      </c>
      <c r="C200" s="51" t="s">
        <v>96</v>
      </c>
      <c r="D200" s="51">
        <v>1</v>
      </c>
      <c r="E200" s="51">
        <v>84661</v>
      </c>
      <c r="F200" s="52">
        <v>3.318570108686218</v>
      </c>
      <c r="H200" s="53">
        <f t="shared" si="7"/>
        <v>51.769693695504998</v>
      </c>
      <c r="I200" s="52">
        <f t="shared" si="6"/>
        <v>1.222988003815334</v>
      </c>
      <c r="J200" s="52"/>
      <c r="K200" s="52"/>
      <c r="L200" s="52"/>
      <c r="N200" s="57"/>
      <c r="O200" s="57"/>
      <c r="P200" s="57"/>
      <c r="Q200" s="57"/>
      <c r="R200" s="57"/>
      <c r="S200" s="57"/>
      <c r="U200" s="57"/>
      <c r="V200" s="57"/>
    </row>
    <row r="201" spans="1:22" x14ac:dyDescent="0.3">
      <c r="A201" s="50">
        <v>1758</v>
      </c>
      <c r="B201" s="51" t="s">
        <v>51</v>
      </c>
      <c r="C201" s="51" t="s">
        <v>96</v>
      </c>
      <c r="D201" s="51">
        <v>1</v>
      </c>
      <c r="E201" s="51">
        <v>84661</v>
      </c>
      <c r="F201" s="52">
        <v>2.9651629832660267</v>
      </c>
      <c r="H201" s="53">
        <f t="shared" si="7"/>
        <v>46.256542538950022</v>
      </c>
      <c r="I201" s="52">
        <f t="shared" si="6"/>
        <v>1.092747369838533</v>
      </c>
      <c r="J201" s="52"/>
      <c r="K201" s="52"/>
      <c r="L201" s="52"/>
      <c r="N201" s="57"/>
      <c r="O201" s="57"/>
      <c r="P201" s="57"/>
      <c r="Q201" s="57"/>
      <c r="R201" s="57"/>
      <c r="S201" s="57"/>
      <c r="U201" s="57"/>
      <c r="V201" s="57"/>
    </row>
    <row r="202" spans="1:22" x14ac:dyDescent="0.3">
      <c r="A202" s="50">
        <v>1759</v>
      </c>
      <c r="B202" s="51" t="s">
        <v>51</v>
      </c>
      <c r="C202" s="51" t="s">
        <v>96</v>
      </c>
      <c r="D202" s="51">
        <v>1</v>
      </c>
      <c r="E202" s="51">
        <v>84661</v>
      </c>
      <c r="F202" s="52">
        <v>2.2465349344067964</v>
      </c>
      <c r="H202" s="53">
        <f t="shared" si="7"/>
        <v>35.045944976746028</v>
      </c>
      <c r="I202" s="52">
        <f t="shared" si="6"/>
        <v>0.82791237941309526</v>
      </c>
      <c r="J202" s="52"/>
      <c r="K202" s="52"/>
      <c r="L202" s="52"/>
      <c r="N202" s="57"/>
      <c r="O202" s="57"/>
      <c r="P202" s="57"/>
      <c r="Q202" s="57"/>
      <c r="R202" s="57"/>
      <c r="S202" s="57"/>
      <c r="U202" s="57"/>
      <c r="V202" s="57"/>
    </row>
    <row r="203" spans="1:22" x14ac:dyDescent="0.3">
      <c r="A203" s="50">
        <v>1760</v>
      </c>
      <c r="B203" s="51" t="s">
        <v>51</v>
      </c>
      <c r="C203" s="51" t="s">
        <v>96</v>
      </c>
      <c r="D203" s="51">
        <v>1</v>
      </c>
      <c r="E203" s="51">
        <v>84661</v>
      </c>
      <c r="F203" s="52">
        <v>2.3342251628206925</v>
      </c>
      <c r="H203" s="53">
        <f t="shared" si="7"/>
        <v>36.413912540002805</v>
      </c>
      <c r="I203" s="52">
        <f t="shared" si="6"/>
        <v>0.8602287367265401</v>
      </c>
      <c r="J203" s="52"/>
      <c r="K203" s="52"/>
      <c r="L203" s="52"/>
      <c r="N203" s="57"/>
      <c r="O203" s="57"/>
      <c r="P203" s="57"/>
      <c r="Q203" s="57"/>
      <c r="R203" s="57"/>
      <c r="S203" s="57"/>
      <c r="U203" s="57"/>
      <c r="V203" s="57"/>
    </row>
    <row r="204" spans="1:22" x14ac:dyDescent="0.3">
      <c r="A204" s="50">
        <v>1761</v>
      </c>
      <c r="B204" s="51" t="s">
        <v>51</v>
      </c>
      <c r="C204" s="51" t="s">
        <v>96</v>
      </c>
      <c r="D204" s="51">
        <v>1</v>
      </c>
      <c r="E204" s="51">
        <v>84661</v>
      </c>
      <c r="F204" s="52">
        <v>2.3130245566747196</v>
      </c>
      <c r="H204" s="53">
        <f t="shared" si="7"/>
        <v>36.083183084125629</v>
      </c>
      <c r="I204" s="52">
        <f t="shared" si="6"/>
        <v>0.85241570697548175</v>
      </c>
      <c r="J204" s="52"/>
      <c r="K204" s="52"/>
      <c r="L204" s="52"/>
      <c r="N204" s="57"/>
      <c r="O204" s="57"/>
      <c r="P204" s="57"/>
      <c r="Q204" s="57"/>
      <c r="R204" s="57"/>
      <c r="S204" s="57"/>
      <c r="U204" s="57"/>
      <c r="V204" s="57"/>
    </row>
    <row r="205" spans="1:22" x14ac:dyDescent="0.3">
      <c r="A205" s="50">
        <v>1762</v>
      </c>
      <c r="B205" s="51" t="s">
        <v>51</v>
      </c>
      <c r="C205" s="51" t="s">
        <v>96</v>
      </c>
      <c r="D205" s="51">
        <v>1</v>
      </c>
      <c r="E205" s="51">
        <v>84661</v>
      </c>
      <c r="F205" s="52">
        <v>2.55892948215403</v>
      </c>
      <c r="H205" s="53">
        <f t="shared" si="7"/>
        <v>39.919299921602871</v>
      </c>
      <c r="I205" s="52">
        <f t="shared" si="6"/>
        <v>0.94303870546303181</v>
      </c>
      <c r="J205" s="52"/>
      <c r="K205" s="52"/>
      <c r="L205" s="52"/>
      <c r="N205" s="57"/>
      <c r="O205" s="57"/>
      <c r="P205" s="57"/>
      <c r="Q205" s="57"/>
      <c r="R205" s="57"/>
      <c r="S205" s="57"/>
      <c r="U205" s="57"/>
      <c r="V205" s="57"/>
    </row>
    <row r="206" spans="1:22" x14ac:dyDescent="0.3">
      <c r="A206" s="50">
        <v>1763</v>
      </c>
      <c r="B206" s="51" t="s">
        <v>51</v>
      </c>
      <c r="C206" s="51" t="s">
        <v>96</v>
      </c>
      <c r="D206" s="51">
        <v>1</v>
      </c>
      <c r="E206" s="51">
        <v>84661</v>
      </c>
      <c r="F206" s="52">
        <v>3.2504842979698378</v>
      </c>
      <c r="H206" s="53">
        <f t="shared" si="7"/>
        <v>50.707555048329475</v>
      </c>
      <c r="I206" s="52">
        <f t="shared" si="6"/>
        <v>1.1978964351550176</v>
      </c>
      <c r="J206" s="52"/>
      <c r="K206" s="52"/>
      <c r="L206" s="52"/>
      <c r="N206" s="57"/>
      <c r="O206" s="57"/>
      <c r="P206" s="57"/>
      <c r="Q206" s="57"/>
      <c r="R206" s="57"/>
      <c r="S206" s="57"/>
      <c r="U206" s="57"/>
      <c r="V206" s="57"/>
    </row>
    <row r="207" spans="1:22" x14ac:dyDescent="0.3">
      <c r="A207" s="50">
        <v>1764</v>
      </c>
      <c r="B207" s="51" t="s">
        <v>51</v>
      </c>
      <c r="C207" s="51" t="s">
        <v>96</v>
      </c>
      <c r="D207" s="51">
        <v>1</v>
      </c>
      <c r="E207" s="51">
        <v>84661</v>
      </c>
      <c r="F207" s="52">
        <v>3.0165536371689963</v>
      </c>
      <c r="H207" s="53">
        <f t="shared" si="7"/>
        <v>47.058236739836339</v>
      </c>
      <c r="I207" s="52">
        <f t="shared" si="6"/>
        <v>1.1116862956930897</v>
      </c>
      <c r="J207" s="52"/>
      <c r="K207" s="52"/>
      <c r="L207" s="52"/>
      <c r="N207" s="57"/>
      <c r="O207" s="57"/>
      <c r="P207" s="57"/>
      <c r="Q207" s="57"/>
      <c r="R207" s="57"/>
      <c r="S207" s="57"/>
      <c r="U207" s="57"/>
      <c r="V207" s="57"/>
    </row>
    <row r="208" spans="1:22" x14ac:dyDescent="0.3">
      <c r="A208" s="50">
        <v>1765</v>
      </c>
      <c r="B208" s="51" t="s">
        <v>51</v>
      </c>
      <c r="C208" s="51" t="s">
        <v>96</v>
      </c>
      <c r="D208" s="51">
        <v>1</v>
      </c>
      <c r="E208" s="51">
        <v>84661</v>
      </c>
      <c r="F208" s="52">
        <v>2.9340068077071</v>
      </c>
      <c r="H208" s="53">
        <f t="shared" si="7"/>
        <v>45.770506200230763</v>
      </c>
      <c r="I208" s="52">
        <f t="shared" si="6"/>
        <v>1.0812654280065381</v>
      </c>
      <c r="J208" s="52"/>
      <c r="K208" s="52"/>
      <c r="L208" s="52"/>
      <c r="N208" s="57"/>
      <c r="O208" s="57"/>
      <c r="P208" s="57"/>
      <c r="Q208" s="57"/>
      <c r="R208" s="57"/>
      <c r="S208" s="57"/>
      <c r="U208" s="57"/>
      <c r="V208" s="57"/>
    </row>
    <row r="209" spans="1:22" x14ac:dyDescent="0.3">
      <c r="A209" s="50">
        <v>1766</v>
      </c>
      <c r="B209" s="51" t="s">
        <v>51</v>
      </c>
      <c r="C209" s="51" t="s">
        <v>96</v>
      </c>
      <c r="D209" s="51">
        <v>1</v>
      </c>
      <c r="E209" s="51">
        <v>84661</v>
      </c>
      <c r="F209" s="52">
        <v>3.311250789388378</v>
      </c>
      <c r="H209" s="53">
        <f t="shared" si="7"/>
        <v>51.655512314458697</v>
      </c>
      <c r="I209" s="52">
        <f t="shared" si="6"/>
        <v>1.220290625304655</v>
      </c>
      <c r="J209" s="52"/>
      <c r="K209" s="52"/>
      <c r="L209" s="52"/>
      <c r="N209" s="57"/>
      <c r="O209" s="57"/>
      <c r="P209" s="57"/>
      <c r="Q209" s="57"/>
      <c r="R209" s="57"/>
      <c r="S209" s="57"/>
      <c r="U209" s="57"/>
      <c r="V209" s="57"/>
    </row>
    <row r="210" spans="1:22" x14ac:dyDescent="0.3">
      <c r="A210" s="50">
        <v>1767</v>
      </c>
      <c r="B210" s="51" t="s">
        <v>51</v>
      </c>
      <c r="C210" s="51" t="s">
        <v>96</v>
      </c>
      <c r="D210" s="51">
        <v>1</v>
      </c>
      <c r="E210" s="51">
        <v>84661</v>
      </c>
      <c r="F210" s="52">
        <v>3.0392142147020667</v>
      </c>
      <c r="H210" s="53">
        <f t="shared" si="7"/>
        <v>47.411741749352238</v>
      </c>
      <c r="I210" s="52">
        <f t="shared" si="6"/>
        <v>1.120037366658845</v>
      </c>
      <c r="J210" s="52"/>
      <c r="K210" s="52"/>
      <c r="L210" s="52"/>
      <c r="N210" s="57"/>
      <c r="O210" s="57"/>
      <c r="P210" s="57"/>
      <c r="Q210" s="57"/>
      <c r="R210" s="57"/>
      <c r="S210" s="57"/>
      <c r="U210" s="57"/>
      <c r="V210" s="57"/>
    </row>
    <row r="211" spans="1:22" x14ac:dyDescent="0.3">
      <c r="A211" s="50">
        <v>1768</v>
      </c>
      <c r="B211" s="51" t="s">
        <v>51</v>
      </c>
      <c r="C211" s="51" t="s">
        <v>96</v>
      </c>
      <c r="D211" s="51">
        <v>1</v>
      </c>
      <c r="E211" s="51">
        <v>84661</v>
      </c>
      <c r="F211" s="52">
        <v>2.6999844129172268</v>
      </c>
      <c r="H211" s="53">
        <f t="shared" si="7"/>
        <v>42.119756841508739</v>
      </c>
      <c r="I211" s="52">
        <f t="shared" si="6"/>
        <v>0.9950214819458485</v>
      </c>
      <c r="J211" s="52"/>
      <c r="K211" s="52"/>
      <c r="L211" s="52"/>
      <c r="N211" s="57"/>
      <c r="O211" s="57"/>
      <c r="P211" s="57"/>
      <c r="Q211" s="57"/>
      <c r="R211" s="57"/>
      <c r="S211" s="57"/>
      <c r="U211" s="57"/>
      <c r="V211" s="57"/>
    </row>
    <row r="212" spans="1:22" x14ac:dyDescent="0.3">
      <c r="A212" s="50">
        <v>1769</v>
      </c>
      <c r="B212" s="51" t="s">
        <v>51</v>
      </c>
      <c r="C212" s="51" t="s">
        <v>96</v>
      </c>
      <c r="D212" s="51">
        <v>1</v>
      </c>
      <c r="E212" s="51">
        <v>84661</v>
      </c>
      <c r="F212" s="52">
        <v>2.8895101803745611</v>
      </c>
      <c r="H212" s="53">
        <f t="shared" si="7"/>
        <v>45.076358813843157</v>
      </c>
      <c r="I212" s="52">
        <f t="shared" si="6"/>
        <v>1.0648671481282563</v>
      </c>
      <c r="J212" s="52"/>
      <c r="K212" s="52"/>
      <c r="L212" s="52"/>
      <c r="N212" s="57"/>
      <c r="O212" s="57"/>
      <c r="P212" s="57"/>
      <c r="Q212" s="57"/>
      <c r="R212" s="57"/>
      <c r="S212" s="57"/>
      <c r="U212" s="57"/>
      <c r="V212" s="57"/>
    </row>
    <row r="213" spans="1:22" x14ac:dyDescent="0.3">
      <c r="A213" s="50">
        <v>1770</v>
      </c>
      <c r="B213" s="51" t="s">
        <v>51</v>
      </c>
      <c r="C213" s="51" t="s">
        <v>96</v>
      </c>
      <c r="D213" s="51">
        <v>1</v>
      </c>
      <c r="E213" s="51">
        <v>84661</v>
      </c>
      <c r="F213" s="52">
        <v>2.7482572953029671</v>
      </c>
      <c r="H213" s="53">
        <f t="shared" si="7"/>
        <v>42.872813806726292</v>
      </c>
      <c r="I213" s="52">
        <f t="shared" si="6"/>
        <v>1.0128114198208453</v>
      </c>
      <c r="J213" s="52"/>
      <c r="K213" s="52"/>
      <c r="L213" s="52"/>
      <c r="N213" s="57"/>
      <c r="O213" s="57"/>
      <c r="P213" s="57"/>
      <c r="Q213" s="57"/>
      <c r="R213" s="57"/>
      <c r="S213" s="57"/>
      <c r="U213" s="57"/>
      <c r="V213" s="57"/>
    </row>
    <row r="214" spans="1:22" x14ac:dyDescent="0.3">
      <c r="A214" s="50">
        <v>1771</v>
      </c>
      <c r="B214" s="51" t="s">
        <v>51</v>
      </c>
      <c r="C214" s="51" t="s">
        <v>96</v>
      </c>
      <c r="D214" s="51">
        <v>1</v>
      </c>
      <c r="E214" s="51">
        <v>84661</v>
      </c>
      <c r="F214" s="52">
        <v>3.1565826419589995</v>
      </c>
      <c r="H214" s="53">
        <f t="shared" si="7"/>
        <v>49.242689214560393</v>
      </c>
      <c r="I214" s="52">
        <f t="shared" si="6"/>
        <v>1.163290989110934</v>
      </c>
      <c r="J214" s="52"/>
      <c r="K214" s="52"/>
      <c r="L214" s="52"/>
      <c r="N214" s="57"/>
      <c r="O214" s="57"/>
      <c r="P214" s="57"/>
      <c r="Q214" s="57"/>
      <c r="R214" s="57"/>
      <c r="S214" s="57"/>
      <c r="U214" s="57"/>
      <c r="V214" s="57"/>
    </row>
    <row r="215" spans="1:22" x14ac:dyDescent="0.3">
      <c r="A215" s="50">
        <v>1772</v>
      </c>
      <c r="B215" s="51" t="s">
        <v>51</v>
      </c>
      <c r="C215" s="51" t="s">
        <v>96</v>
      </c>
      <c r="D215" s="51">
        <v>1</v>
      </c>
      <c r="E215" s="51">
        <v>84661</v>
      </c>
      <c r="F215" s="52">
        <v>3.5228735288280184</v>
      </c>
      <c r="H215" s="53">
        <f t="shared" si="7"/>
        <v>54.956827049717091</v>
      </c>
      <c r="I215" s="52">
        <f t="shared" si="6"/>
        <v>1.2982796576869418</v>
      </c>
      <c r="J215" s="52"/>
      <c r="K215" s="52"/>
      <c r="L215" s="52"/>
      <c r="N215" s="57"/>
      <c r="O215" s="57"/>
      <c r="P215" s="57"/>
      <c r="Q215" s="57"/>
      <c r="R215" s="57"/>
      <c r="S215" s="57"/>
      <c r="U215" s="57"/>
      <c r="V215" s="57"/>
    </row>
    <row r="216" spans="1:22" x14ac:dyDescent="0.3">
      <c r="A216" s="50">
        <v>1773</v>
      </c>
      <c r="B216" s="51" t="s">
        <v>51</v>
      </c>
      <c r="C216" s="51" t="s">
        <v>96</v>
      </c>
      <c r="D216" s="51">
        <v>1</v>
      </c>
      <c r="E216" s="51">
        <v>84661</v>
      </c>
      <c r="F216" s="52">
        <v>3.5508322051491796</v>
      </c>
      <c r="H216" s="53">
        <f t="shared" si="7"/>
        <v>55.392982400327206</v>
      </c>
      <c r="I216" s="52">
        <f t="shared" si="6"/>
        <v>1.3085832295939619</v>
      </c>
      <c r="J216" s="52"/>
      <c r="K216" s="52"/>
      <c r="L216" s="52"/>
      <c r="N216" s="57"/>
      <c r="O216" s="57"/>
      <c r="P216" s="57"/>
      <c r="Q216" s="57"/>
      <c r="R216" s="57"/>
      <c r="S216" s="57"/>
      <c r="U216" s="57"/>
      <c r="V216" s="57"/>
    </row>
    <row r="217" spans="1:22" x14ac:dyDescent="0.3">
      <c r="A217" s="50">
        <v>1774</v>
      </c>
      <c r="B217" s="51" t="s">
        <v>51</v>
      </c>
      <c r="C217" s="51" t="s">
        <v>96</v>
      </c>
      <c r="D217" s="51">
        <v>1</v>
      </c>
      <c r="E217" s="51">
        <v>84661</v>
      </c>
      <c r="F217" s="52">
        <v>4.0027915291468519</v>
      </c>
      <c r="H217" s="53">
        <f t="shared" si="7"/>
        <v>62.443547854690898</v>
      </c>
      <c r="I217" s="52">
        <f t="shared" si="6"/>
        <v>1.4751431675669056</v>
      </c>
      <c r="J217" s="52"/>
      <c r="K217" s="52"/>
      <c r="L217" s="52"/>
      <c r="N217" s="57"/>
      <c r="O217" s="57"/>
      <c r="P217" s="57"/>
      <c r="Q217" s="57"/>
      <c r="R217" s="57"/>
      <c r="S217" s="57"/>
      <c r="U217" s="57"/>
      <c r="V217" s="57"/>
    </row>
    <row r="218" spans="1:22" x14ac:dyDescent="0.3">
      <c r="A218" s="50">
        <v>1775</v>
      </c>
      <c r="B218" s="51" t="s">
        <v>51</v>
      </c>
      <c r="C218" s="51" t="s">
        <v>96</v>
      </c>
      <c r="D218" s="51">
        <v>1</v>
      </c>
      <c r="E218" s="51">
        <v>84661</v>
      </c>
      <c r="F218" s="52">
        <v>3.3511916533418087</v>
      </c>
      <c r="H218" s="53">
        <f t="shared" si="7"/>
        <v>52.278589792132216</v>
      </c>
      <c r="I218" s="52">
        <f t="shared" si="6"/>
        <v>1.2350099760723878</v>
      </c>
      <c r="J218" s="52"/>
      <c r="K218" s="52"/>
      <c r="L218" s="52"/>
      <c r="N218" s="57"/>
      <c r="O218" s="57"/>
      <c r="P218" s="57"/>
      <c r="Q218" s="57"/>
      <c r="R218" s="57"/>
      <c r="S218" s="57"/>
      <c r="U218" s="57"/>
      <c r="V218" s="57"/>
    </row>
    <row r="219" spans="1:22" x14ac:dyDescent="0.3">
      <c r="A219" s="50">
        <v>1776</v>
      </c>
      <c r="B219" s="51" t="s">
        <v>51</v>
      </c>
      <c r="C219" s="51" t="s">
        <v>96</v>
      </c>
      <c r="D219" s="51">
        <v>1</v>
      </c>
      <c r="E219" s="51">
        <v>84661</v>
      </c>
      <c r="F219" s="52">
        <v>3.1407511780880393</v>
      </c>
      <c r="H219" s="53">
        <f t="shared" si="7"/>
        <v>48.995718378173422</v>
      </c>
      <c r="I219" s="52">
        <f t="shared" si="6"/>
        <v>1.1574566418580792</v>
      </c>
      <c r="J219" s="52"/>
      <c r="K219" s="52"/>
      <c r="L219" s="52"/>
      <c r="N219" s="57"/>
      <c r="O219" s="57"/>
      <c r="P219" s="57"/>
      <c r="Q219" s="57"/>
      <c r="R219" s="57"/>
      <c r="S219" s="57"/>
      <c r="U219" s="57"/>
      <c r="V219" s="57"/>
    </row>
    <row r="220" spans="1:22" x14ac:dyDescent="0.3">
      <c r="A220" s="50">
        <v>1777</v>
      </c>
      <c r="B220" s="51" t="s">
        <v>51</v>
      </c>
      <c r="C220" s="51" t="s">
        <v>96</v>
      </c>
      <c r="D220" s="51">
        <v>1</v>
      </c>
      <c r="E220" s="51">
        <v>84661</v>
      </c>
      <c r="F220" s="52">
        <v>3.2856647806446242</v>
      </c>
      <c r="H220" s="53">
        <f t="shared" si="7"/>
        <v>51.256370578056142</v>
      </c>
      <c r="I220" s="52">
        <f t="shared" si="6"/>
        <v>1.2108614492636784</v>
      </c>
      <c r="J220" s="52"/>
      <c r="K220" s="52"/>
      <c r="L220" s="52"/>
      <c r="N220" s="57"/>
      <c r="O220" s="57"/>
      <c r="P220" s="57"/>
      <c r="Q220" s="57"/>
      <c r="R220" s="57"/>
      <c r="S220" s="57"/>
      <c r="U220" s="57"/>
      <c r="V220" s="57"/>
    </row>
    <row r="221" spans="1:22" x14ac:dyDescent="0.3">
      <c r="A221" s="50">
        <v>1778</v>
      </c>
      <c r="B221" s="51" t="s">
        <v>51</v>
      </c>
      <c r="C221" s="51" t="s">
        <v>96</v>
      </c>
      <c r="D221" s="51">
        <v>1</v>
      </c>
      <c r="E221" s="51">
        <v>84661</v>
      </c>
      <c r="F221" s="52">
        <v>3.033281388385535</v>
      </c>
      <c r="H221" s="53">
        <f t="shared" si="7"/>
        <v>47.319189658814345</v>
      </c>
      <c r="I221" s="52">
        <f t="shared" si="6"/>
        <v>1.1178509504686773</v>
      </c>
      <c r="J221" s="52"/>
      <c r="K221" s="52"/>
      <c r="L221" s="52"/>
      <c r="N221" s="57"/>
      <c r="O221" s="57"/>
      <c r="P221" s="57"/>
      <c r="Q221" s="57"/>
      <c r="R221" s="57"/>
      <c r="S221" s="57"/>
      <c r="U221" s="57"/>
      <c r="V221" s="57"/>
    </row>
    <row r="222" spans="1:22" x14ac:dyDescent="0.3">
      <c r="A222" s="50">
        <v>1779</v>
      </c>
      <c r="B222" s="51" t="s">
        <v>51</v>
      </c>
      <c r="C222" s="51" t="s">
        <v>96</v>
      </c>
      <c r="D222" s="51">
        <v>1</v>
      </c>
      <c r="E222" s="51">
        <v>84661</v>
      </c>
      <c r="F222" s="52">
        <v>2.7836722242544112</v>
      </c>
      <c r="H222" s="53">
        <f t="shared" si="7"/>
        <v>43.425286698368815</v>
      </c>
      <c r="I222" s="52">
        <f t="shared" si="6"/>
        <v>1.025862834088159</v>
      </c>
      <c r="J222" s="52"/>
      <c r="K222" s="52"/>
      <c r="L222" s="52"/>
      <c r="N222" s="57"/>
      <c r="O222" s="57"/>
      <c r="P222" s="57"/>
      <c r="Q222" s="57"/>
      <c r="R222" s="57"/>
      <c r="S222" s="57"/>
      <c r="U222" s="57"/>
      <c r="V222" s="57"/>
    </row>
    <row r="223" spans="1:22" x14ac:dyDescent="0.3">
      <c r="A223" s="50">
        <v>1780</v>
      </c>
      <c r="B223" s="51" t="s">
        <v>51</v>
      </c>
      <c r="C223" s="51" t="s">
        <v>96</v>
      </c>
      <c r="D223" s="51">
        <v>1</v>
      </c>
      <c r="E223" s="51">
        <v>84661</v>
      </c>
      <c r="F223" s="52">
        <v>2.6018689143070861</v>
      </c>
      <c r="H223" s="53">
        <f t="shared" si="7"/>
        <v>40.589155063190539</v>
      </c>
      <c r="I223" s="52">
        <f t="shared" si="6"/>
        <v>0.95886311437829785</v>
      </c>
      <c r="J223" s="52"/>
      <c r="K223" s="52"/>
      <c r="L223" s="52"/>
      <c r="N223" s="57"/>
      <c r="O223" s="57"/>
      <c r="P223" s="57"/>
      <c r="Q223" s="57"/>
      <c r="R223" s="57"/>
      <c r="S223" s="57"/>
      <c r="U223" s="57"/>
      <c r="V223" s="57"/>
    </row>
    <row r="224" spans="1:22" x14ac:dyDescent="0.3">
      <c r="A224" s="50">
        <v>1781</v>
      </c>
      <c r="B224" s="51" t="s">
        <v>51</v>
      </c>
      <c r="C224" s="51" t="s">
        <v>96</v>
      </c>
      <c r="D224" s="51">
        <v>1</v>
      </c>
      <c r="E224" s="51">
        <v>84661</v>
      </c>
      <c r="F224" s="52">
        <v>2.7039265652765208</v>
      </c>
      <c r="H224" s="53">
        <f t="shared" si="7"/>
        <v>42.181254418313721</v>
      </c>
      <c r="I224" s="52">
        <f t="shared" si="6"/>
        <v>0.99647427784490417</v>
      </c>
      <c r="J224" s="52"/>
      <c r="K224" s="52"/>
      <c r="L224" s="52"/>
      <c r="N224" s="57"/>
      <c r="O224" s="57"/>
      <c r="P224" s="57"/>
      <c r="Q224" s="57"/>
      <c r="R224" s="57"/>
      <c r="S224" s="57"/>
      <c r="U224" s="57"/>
      <c r="V224" s="57"/>
    </row>
    <row r="225" spans="1:22" x14ac:dyDescent="0.3">
      <c r="A225" s="50">
        <v>1782</v>
      </c>
      <c r="B225" s="51" t="s">
        <v>51</v>
      </c>
      <c r="C225" s="51" t="s">
        <v>96</v>
      </c>
      <c r="D225" s="51">
        <v>1</v>
      </c>
      <c r="E225" s="51">
        <v>84661</v>
      </c>
      <c r="F225" s="52">
        <v>2.8593776607018619</v>
      </c>
      <c r="H225" s="53">
        <f t="shared" si="7"/>
        <v>44.606291506949049</v>
      </c>
      <c r="I225" s="52">
        <f t="shared" si="6"/>
        <v>1.0537624527692573</v>
      </c>
      <c r="J225" s="52"/>
      <c r="K225" s="52"/>
      <c r="L225" s="52"/>
      <c r="N225" s="57"/>
      <c r="O225" s="57"/>
      <c r="P225" s="57"/>
      <c r="Q225" s="57"/>
      <c r="R225" s="57"/>
      <c r="S225" s="57"/>
      <c r="U225" s="57"/>
      <c r="V225" s="57"/>
    </row>
    <row r="226" spans="1:22" x14ac:dyDescent="0.3">
      <c r="A226" s="50">
        <v>1783</v>
      </c>
      <c r="B226" s="51" t="s">
        <v>51</v>
      </c>
      <c r="C226" s="51" t="s">
        <v>96</v>
      </c>
      <c r="D226" s="51">
        <v>1</v>
      </c>
      <c r="E226" s="51">
        <v>84661</v>
      </c>
      <c r="F226" s="52">
        <v>4.271017118803111</v>
      </c>
      <c r="H226" s="53">
        <f t="shared" si="7"/>
        <v>66.627867053328529</v>
      </c>
      <c r="I226" s="52">
        <f t="shared" si="6"/>
        <v>1.5739919692261732</v>
      </c>
      <c r="J226" s="52"/>
      <c r="K226" s="52"/>
      <c r="L226" s="52"/>
      <c r="N226" s="57"/>
      <c r="O226" s="57"/>
      <c r="P226" s="57"/>
      <c r="Q226" s="57"/>
      <c r="R226" s="57"/>
      <c r="S226" s="57"/>
      <c r="U226" s="57"/>
      <c r="V226" s="57"/>
    </row>
    <row r="227" spans="1:22" x14ac:dyDescent="0.3">
      <c r="A227" s="50">
        <v>1784</v>
      </c>
      <c r="B227" s="51" t="s">
        <v>51</v>
      </c>
      <c r="C227" s="51" t="s">
        <v>96</v>
      </c>
      <c r="D227" s="51">
        <v>1</v>
      </c>
      <c r="E227" s="51">
        <v>84661</v>
      </c>
      <c r="F227" s="52">
        <v>3.9142862453027938</v>
      </c>
      <c r="H227" s="53">
        <f t="shared" si="7"/>
        <v>61.062865426723583</v>
      </c>
      <c r="I227" s="52">
        <f t="shared" si="6"/>
        <v>1.4425264390149792</v>
      </c>
      <c r="J227" s="52"/>
      <c r="K227" s="52"/>
      <c r="L227" s="52"/>
      <c r="N227" s="57"/>
      <c r="O227" s="57"/>
      <c r="P227" s="57"/>
      <c r="Q227" s="57"/>
      <c r="R227" s="57"/>
      <c r="S227" s="57"/>
      <c r="U227" s="57"/>
      <c r="V227" s="57"/>
    </row>
    <row r="228" spans="1:22" x14ac:dyDescent="0.3">
      <c r="A228" s="50">
        <v>1785</v>
      </c>
      <c r="B228" s="51" t="s">
        <v>51</v>
      </c>
      <c r="C228" s="51" t="s">
        <v>96</v>
      </c>
      <c r="D228" s="51">
        <v>1</v>
      </c>
      <c r="E228" s="51">
        <v>84661</v>
      </c>
      <c r="F228" s="52">
        <v>3.7877417606761994</v>
      </c>
      <c r="H228" s="53">
        <f t="shared" si="7"/>
        <v>59.088771466548707</v>
      </c>
      <c r="I228" s="52">
        <f t="shared" si="6"/>
        <v>1.3958911769657507</v>
      </c>
      <c r="J228" s="52"/>
      <c r="K228" s="52"/>
      <c r="L228" s="52"/>
      <c r="N228" s="57"/>
      <c r="O228" s="57"/>
      <c r="P228" s="57"/>
      <c r="Q228" s="57"/>
      <c r="R228" s="57"/>
      <c r="S228" s="57"/>
      <c r="U228" s="57"/>
      <c r="V228" s="57"/>
    </row>
    <row r="229" spans="1:22" x14ac:dyDescent="0.3">
      <c r="A229" s="50">
        <v>1786</v>
      </c>
      <c r="B229" s="51" t="s">
        <v>51</v>
      </c>
      <c r="C229" s="51" t="s">
        <v>96</v>
      </c>
      <c r="D229" s="51">
        <v>1</v>
      </c>
      <c r="E229" s="51">
        <v>84661</v>
      </c>
      <c r="F229" s="52">
        <v>4.3369832381639357</v>
      </c>
      <c r="H229" s="53">
        <f t="shared" si="7"/>
        <v>67.65693851535741</v>
      </c>
      <c r="I229" s="52">
        <f t="shared" si="6"/>
        <v>1.5983023709939028</v>
      </c>
      <c r="J229" s="52"/>
      <c r="K229" s="52"/>
      <c r="L229" s="52"/>
      <c r="N229" s="57"/>
      <c r="O229" s="57"/>
      <c r="P229" s="57"/>
      <c r="Q229" s="57"/>
      <c r="R229" s="57"/>
      <c r="S229" s="57"/>
      <c r="U229" s="57"/>
      <c r="V229" s="57"/>
    </row>
    <row r="230" spans="1:22" x14ac:dyDescent="0.3">
      <c r="A230" s="50">
        <v>1787</v>
      </c>
      <c r="B230" s="51" t="s">
        <v>51</v>
      </c>
      <c r="C230" s="51" t="s">
        <v>96</v>
      </c>
      <c r="D230" s="51">
        <v>1</v>
      </c>
      <c r="E230" s="51">
        <v>84661</v>
      </c>
      <c r="F230" s="52">
        <v>4.012851155434614</v>
      </c>
      <c r="H230" s="53">
        <f t="shared" si="7"/>
        <v>62.600478024779981</v>
      </c>
      <c r="I230" s="52">
        <f t="shared" si="6"/>
        <v>1.4788504275824756</v>
      </c>
      <c r="J230" s="52"/>
      <c r="K230" s="52"/>
      <c r="L230" s="52"/>
      <c r="N230" s="57"/>
      <c r="O230" s="57"/>
      <c r="P230" s="57"/>
      <c r="Q230" s="57"/>
      <c r="R230" s="57"/>
      <c r="S230" s="57"/>
      <c r="U230" s="57"/>
      <c r="V230" s="57"/>
    </row>
    <row r="231" spans="1:22" x14ac:dyDescent="0.3">
      <c r="A231" s="50">
        <v>1788</v>
      </c>
      <c r="B231" s="51" t="s">
        <v>51</v>
      </c>
      <c r="C231" s="51" t="s">
        <v>96</v>
      </c>
      <c r="D231" s="51">
        <v>1</v>
      </c>
      <c r="E231" s="51">
        <v>84661</v>
      </c>
      <c r="F231" s="52">
        <v>3.1372668784244246</v>
      </c>
      <c r="H231" s="53">
        <f t="shared" si="7"/>
        <v>48.941363303421021</v>
      </c>
      <c r="I231" s="52">
        <f t="shared" si="6"/>
        <v>1.1561725777730247</v>
      </c>
      <c r="J231" s="52"/>
      <c r="K231" s="52"/>
      <c r="L231" s="52"/>
      <c r="N231" s="57"/>
      <c r="O231" s="57"/>
      <c r="P231" s="57"/>
      <c r="Q231" s="57"/>
      <c r="R231" s="57"/>
      <c r="S231" s="57"/>
      <c r="U231" s="57"/>
      <c r="V231" s="57"/>
    </row>
    <row r="232" spans="1:22" x14ac:dyDescent="0.3">
      <c r="A232" s="50">
        <v>1789</v>
      </c>
      <c r="B232" s="51" t="s">
        <v>51</v>
      </c>
      <c r="C232" s="51" t="s">
        <v>96</v>
      </c>
      <c r="D232" s="51">
        <v>1</v>
      </c>
      <c r="E232" s="51">
        <v>84661</v>
      </c>
      <c r="F232" s="52">
        <v>3.0214474359671777</v>
      </c>
      <c r="H232" s="53">
        <f t="shared" si="7"/>
        <v>47.134580001087976</v>
      </c>
      <c r="I232" s="52">
        <f t="shared" si="6"/>
        <v>1.1134898005241605</v>
      </c>
      <c r="J232" s="52"/>
      <c r="K232" s="52"/>
      <c r="L232" s="52"/>
      <c r="N232" s="57"/>
      <c r="O232" s="57"/>
      <c r="P232" s="57"/>
      <c r="Q232" s="57"/>
      <c r="R232" s="57"/>
      <c r="S232" s="57"/>
      <c r="U232" s="57"/>
      <c r="V232" s="57"/>
    </row>
    <row r="233" spans="1:22" x14ac:dyDescent="0.3">
      <c r="A233" s="50">
        <v>1790</v>
      </c>
      <c r="B233" s="51" t="s">
        <v>51</v>
      </c>
      <c r="C233" s="51" t="s">
        <v>96</v>
      </c>
      <c r="D233" s="51">
        <v>1</v>
      </c>
      <c r="E233" s="51">
        <v>84661</v>
      </c>
      <c r="F233" s="52">
        <v>3.824011490413934</v>
      </c>
      <c r="H233" s="53">
        <f t="shared" si="7"/>
        <v>59.654579250457374</v>
      </c>
      <c r="I233" s="52">
        <f t="shared" si="6"/>
        <v>1.4092576097720879</v>
      </c>
      <c r="J233" s="52"/>
      <c r="K233" s="52"/>
      <c r="L233" s="52"/>
      <c r="N233" s="57"/>
      <c r="O233" s="57"/>
      <c r="P233" s="57"/>
      <c r="Q233" s="57"/>
      <c r="R233" s="57"/>
      <c r="S233" s="57"/>
      <c r="U233" s="57"/>
      <c r="V233" s="57"/>
    </row>
    <row r="234" spans="1:22" x14ac:dyDescent="0.3">
      <c r="A234" s="50">
        <v>1791</v>
      </c>
      <c r="B234" s="51" t="s">
        <v>51</v>
      </c>
      <c r="C234" s="51" t="s">
        <v>96</v>
      </c>
      <c r="D234" s="51">
        <v>1</v>
      </c>
      <c r="E234" s="51">
        <v>84661</v>
      </c>
      <c r="F234" s="52">
        <v>3.5450490631959144</v>
      </c>
      <c r="H234" s="53">
        <f t="shared" si="7"/>
        <v>55.302765385856262</v>
      </c>
      <c r="I234" s="52">
        <f t="shared" si="6"/>
        <v>1.3064519763729761</v>
      </c>
      <c r="J234" s="52"/>
      <c r="K234" s="52"/>
      <c r="L234" s="52"/>
      <c r="N234" s="57"/>
      <c r="O234" s="57"/>
      <c r="P234" s="57"/>
      <c r="Q234" s="57"/>
      <c r="R234" s="57"/>
      <c r="S234" s="57"/>
      <c r="U234" s="57"/>
      <c r="V234" s="57"/>
    </row>
    <row r="235" spans="1:22" x14ac:dyDescent="0.3">
      <c r="A235" s="50">
        <v>1792</v>
      </c>
      <c r="B235" s="51" t="s">
        <v>51</v>
      </c>
      <c r="C235" s="51" t="s">
        <v>96</v>
      </c>
      <c r="D235" s="51">
        <v>1</v>
      </c>
      <c r="E235" s="51">
        <v>84661</v>
      </c>
      <c r="F235" s="52">
        <v>3.9466298018631862</v>
      </c>
      <c r="H235" s="53">
        <f t="shared" si="7"/>
        <v>61.567424909065714</v>
      </c>
      <c r="I235" s="52">
        <f t="shared" si="6"/>
        <v>1.4544459647078518</v>
      </c>
      <c r="J235" s="52"/>
      <c r="K235" s="52"/>
      <c r="L235" s="52"/>
      <c r="N235" s="57"/>
      <c r="O235" s="57"/>
      <c r="P235" s="57"/>
      <c r="Q235" s="57"/>
      <c r="R235" s="57"/>
      <c r="S235" s="57"/>
      <c r="U235" s="57"/>
      <c r="V235" s="57"/>
    </row>
    <row r="236" spans="1:22" x14ac:dyDescent="0.3">
      <c r="A236" s="50">
        <v>1793</v>
      </c>
      <c r="B236" s="51" t="s">
        <v>51</v>
      </c>
      <c r="C236" s="51" t="s">
        <v>96</v>
      </c>
      <c r="D236" s="51">
        <v>1</v>
      </c>
      <c r="E236" s="51">
        <v>84661</v>
      </c>
      <c r="F236" s="52">
        <v>4.1814454993555437</v>
      </c>
      <c r="H236" s="53">
        <f t="shared" si="7"/>
        <v>65.23054978994648</v>
      </c>
      <c r="I236" s="52">
        <f t="shared" si="6"/>
        <v>1.5409822655046947</v>
      </c>
      <c r="J236" s="52"/>
      <c r="K236" s="52"/>
      <c r="L236" s="52"/>
      <c r="N236" s="57"/>
      <c r="O236" s="57"/>
      <c r="P236" s="57"/>
      <c r="Q236" s="57"/>
      <c r="R236" s="57"/>
      <c r="S236" s="57"/>
      <c r="U236" s="57"/>
      <c r="V236" s="57"/>
    </row>
    <row r="237" spans="1:22" x14ac:dyDescent="0.3">
      <c r="A237" s="50">
        <v>1794</v>
      </c>
      <c r="B237" s="51" t="s">
        <v>51</v>
      </c>
      <c r="C237" s="51" t="s">
        <v>96</v>
      </c>
      <c r="D237" s="51">
        <v>1</v>
      </c>
      <c r="E237" s="51">
        <v>84661</v>
      </c>
      <c r="F237" s="52">
        <v>4.2096436482894273</v>
      </c>
      <c r="H237" s="53">
        <f t="shared" si="7"/>
        <v>65.670440913315062</v>
      </c>
      <c r="I237" s="52">
        <f t="shared" si="6"/>
        <v>1.5513740899189723</v>
      </c>
      <c r="J237" s="52"/>
      <c r="K237" s="52"/>
      <c r="L237" s="52"/>
      <c r="N237" s="57"/>
      <c r="O237" s="57"/>
      <c r="P237" s="57"/>
      <c r="Q237" s="57"/>
      <c r="R237" s="57"/>
      <c r="S237" s="57"/>
      <c r="U237" s="57"/>
      <c r="V237" s="57"/>
    </row>
    <row r="238" spans="1:22" x14ac:dyDescent="0.3">
      <c r="A238" s="50">
        <v>1795</v>
      </c>
      <c r="B238" s="51" t="s">
        <v>51</v>
      </c>
      <c r="C238" s="51" t="s">
        <v>96</v>
      </c>
      <c r="D238" s="51">
        <v>1</v>
      </c>
      <c r="E238" s="51">
        <v>84661</v>
      </c>
      <c r="F238" s="52">
        <v>5.2948412632918069</v>
      </c>
      <c r="H238" s="53">
        <f t="shared" si="7"/>
        <v>82.599523707352191</v>
      </c>
      <c r="I238" s="52">
        <f t="shared" si="6"/>
        <v>1.9513004502038054</v>
      </c>
      <c r="J238" s="52"/>
      <c r="K238" s="52"/>
      <c r="L238" s="52"/>
      <c r="N238" s="57"/>
      <c r="O238" s="57"/>
      <c r="P238" s="57"/>
      <c r="Q238" s="57"/>
      <c r="R238" s="57"/>
      <c r="S238" s="57"/>
      <c r="U238" s="57"/>
      <c r="V238" s="57"/>
    </row>
    <row r="239" spans="1:22" x14ac:dyDescent="0.3">
      <c r="A239" s="50">
        <v>1796</v>
      </c>
      <c r="B239" s="51" t="s">
        <v>51</v>
      </c>
      <c r="C239" s="51" t="s">
        <v>96</v>
      </c>
      <c r="D239" s="51">
        <v>1</v>
      </c>
      <c r="E239" s="51">
        <v>84661</v>
      </c>
      <c r="F239" s="52">
        <v>4.559997156720982</v>
      </c>
      <c r="H239" s="53">
        <f t="shared" si="7"/>
        <v>71.135955644847328</v>
      </c>
      <c r="I239" s="52">
        <f t="shared" si="6"/>
        <v>1.6804893786949675</v>
      </c>
      <c r="J239" s="52"/>
      <c r="K239" s="52"/>
      <c r="L239" s="52"/>
      <c r="N239" s="57"/>
      <c r="O239" s="57"/>
      <c r="P239" s="57"/>
      <c r="Q239" s="57"/>
      <c r="R239" s="57"/>
      <c r="S239" s="57"/>
      <c r="U239" s="57"/>
      <c r="V239" s="57"/>
    </row>
    <row r="240" spans="1:22" x14ac:dyDescent="0.3">
      <c r="A240" s="50">
        <v>1797</v>
      </c>
      <c r="B240" s="51" t="s">
        <v>51</v>
      </c>
      <c r="C240" s="51" t="s">
        <v>96</v>
      </c>
      <c r="D240" s="51">
        <v>1</v>
      </c>
      <c r="E240" s="51">
        <v>84661</v>
      </c>
      <c r="F240" s="52">
        <v>3.0999996543776067</v>
      </c>
      <c r="H240" s="53">
        <f t="shared" si="7"/>
        <v>48.35999460829067</v>
      </c>
      <c r="I240" s="52">
        <f t="shared" si="6"/>
        <v>1.1424385397831509</v>
      </c>
      <c r="J240" s="52"/>
      <c r="K240" s="52"/>
      <c r="L240" s="52"/>
      <c r="N240" s="57"/>
      <c r="O240" s="57"/>
      <c r="P240" s="57"/>
      <c r="Q240" s="57"/>
      <c r="R240" s="57"/>
      <c r="S240" s="57"/>
      <c r="U240" s="57"/>
      <c r="V240" s="57"/>
    </row>
    <row r="241" spans="1:22" x14ac:dyDescent="0.3">
      <c r="A241" s="50">
        <v>1798</v>
      </c>
      <c r="B241" s="51" t="s">
        <v>51</v>
      </c>
      <c r="C241" s="51" t="s">
        <v>96</v>
      </c>
      <c r="D241" s="51">
        <v>1</v>
      </c>
      <c r="E241" s="51">
        <v>84661</v>
      </c>
      <c r="F241" s="52">
        <v>3.4174785053050281</v>
      </c>
      <c r="H241" s="53">
        <f t="shared" si="7"/>
        <v>53.312664682758445</v>
      </c>
      <c r="I241" s="52">
        <f t="shared" si="6"/>
        <v>1.2594385769777925</v>
      </c>
      <c r="J241" s="52"/>
      <c r="K241" s="52"/>
      <c r="L241" s="52"/>
      <c r="N241" s="57"/>
      <c r="O241" s="57"/>
      <c r="P241" s="57"/>
      <c r="Q241" s="57"/>
      <c r="R241" s="57"/>
      <c r="S241" s="57"/>
      <c r="U241" s="57"/>
      <c r="V241" s="57"/>
    </row>
    <row r="242" spans="1:22" x14ac:dyDescent="0.3">
      <c r="A242" s="50">
        <v>1799</v>
      </c>
      <c r="B242" s="51" t="s">
        <v>51</v>
      </c>
      <c r="C242" s="51" t="s">
        <v>96</v>
      </c>
      <c r="D242" s="51">
        <v>1</v>
      </c>
      <c r="E242" s="51">
        <v>84661</v>
      </c>
      <c r="F242" s="52">
        <v>5.1376922497596489</v>
      </c>
      <c r="H242" s="53">
        <f t="shared" si="7"/>
        <v>80.14799909625053</v>
      </c>
      <c r="I242" s="52">
        <f t="shared" si="6"/>
        <v>1.893386543892714</v>
      </c>
      <c r="J242" s="52"/>
      <c r="K242" s="52"/>
      <c r="L242" s="52"/>
      <c r="N242" s="57"/>
      <c r="O242" s="57"/>
      <c r="P242" s="57"/>
      <c r="Q242" s="57"/>
      <c r="R242" s="57"/>
      <c r="S242" s="57"/>
      <c r="U242" s="57"/>
      <c r="V242" s="57"/>
    </row>
    <row r="243" spans="1:22" x14ac:dyDescent="0.3">
      <c r="A243" s="50">
        <v>1800</v>
      </c>
      <c r="B243" s="51" t="s">
        <v>51</v>
      </c>
      <c r="C243" s="51" t="s">
        <v>96</v>
      </c>
      <c r="D243" s="51">
        <v>1</v>
      </c>
      <c r="E243" s="51">
        <v>84661</v>
      </c>
      <c r="F243" s="52">
        <v>7.4253513244973819</v>
      </c>
      <c r="H243" s="53">
        <f t="shared" si="7"/>
        <v>115.83548066215917</v>
      </c>
      <c r="I243" s="52">
        <f t="shared" si="6"/>
        <v>2.7364543452630885</v>
      </c>
      <c r="J243" s="52"/>
      <c r="K243" s="52"/>
      <c r="L243" s="52"/>
      <c r="N243" s="57"/>
      <c r="O243" s="57"/>
      <c r="P243" s="57"/>
      <c r="Q243" s="57"/>
      <c r="R243" s="57"/>
      <c r="S243" s="57"/>
      <c r="U243" s="57"/>
      <c r="V243" s="57"/>
    </row>
    <row r="244" spans="1:22" x14ac:dyDescent="0.3">
      <c r="A244" s="50">
        <v>1680</v>
      </c>
      <c r="B244" s="51" t="s">
        <v>72</v>
      </c>
      <c r="C244" s="51" t="s">
        <v>96</v>
      </c>
      <c r="D244" s="51">
        <v>1</v>
      </c>
      <c r="E244" s="51">
        <v>87204</v>
      </c>
      <c r="F244" s="52">
        <v>2.7397755472978105</v>
      </c>
      <c r="H244" s="53">
        <f t="shared" si="7"/>
        <v>42.740498537845845</v>
      </c>
      <c r="I244" s="52">
        <f t="shared" si="6"/>
        <v>0.98024169849653342</v>
      </c>
      <c r="J244" s="52"/>
      <c r="K244" s="52"/>
      <c r="L244" s="52"/>
      <c r="N244" s="57"/>
      <c r="O244" s="57"/>
      <c r="P244" s="57"/>
      <c r="Q244" s="57"/>
      <c r="R244" s="57"/>
      <c r="S244" s="57"/>
      <c r="U244" s="57"/>
      <c r="V244" s="57"/>
    </row>
    <row r="245" spans="1:22" x14ac:dyDescent="0.3">
      <c r="A245" s="50">
        <v>1681</v>
      </c>
      <c r="B245" s="51" t="s">
        <v>72</v>
      </c>
      <c r="C245" s="51" t="s">
        <v>96</v>
      </c>
      <c r="D245" s="51">
        <v>1</v>
      </c>
      <c r="E245" s="51">
        <v>87204</v>
      </c>
      <c r="F245" s="52">
        <v>2.6044173912501094</v>
      </c>
      <c r="H245" s="53">
        <f t="shared" si="7"/>
        <v>40.62891130350171</v>
      </c>
      <c r="I245" s="52">
        <f t="shared" si="6"/>
        <v>0.9318130201252629</v>
      </c>
      <c r="J245" s="52"/>
      <c r="K245" s="52"/>
      <c r="L245" s="52"/>
      <c r="N245" s="57"/>
      <c r="O245" s="57"/>
      <c r="P245" s="57"/>
      <c r="Q245" s="57"/>
      <c r="R245" s="57"/>
      <c r="S245" s="57"/>
      <c r="U245" s="57"/>
      <c r="V245" s="57"/>
    </row>
    <row r="246" spans="1:22" x14ac:dyDescent="0.3">
      <c r="A246" s="50">
        <v>1682</v>
      </c>
      <c r="B246" s="51" t="s">
        <v>72</v>
      </c>
      <c r="C246" s="51" t="s">
        <v>96</v>
      </c>
      <c r="D246" s="51">
        <v>1</v>
      </c>
      <c r="E246" s="51">
        <v>87204</v>
      </c>
      <c r="F246" s="52">
        <v>3.1197940811128455</v>
      </c>
      <c r="H246" s="53">
        <f t="shared" si="7"/>
        <v>48.668787665360391</v>
      </c>
      <c r="I246" s="52">
        <f t="shared" si="6"/>
        <v>1.1162053957469931</v>
      </c>
      <c r="J246" s="52"/>
      <c r="K246" s="52"/>
      <c r="L246" s="52"/>
      <c r="N246" s="57"/>
      <c r="O246" s="57"/>
      <c r="P246" s="57"/>
      <c r="Q246" s="57"/>
      <c r="R246" s="57"/>
      <c r="S246" s="57"/>
      <c r="U246" s="57"/>
      <c r="V246" s="57"/>
    </row>
    <row r="247" spans="1:22" x14ac:dyDescent="0.3">
      <c r="A247" s="50">
        <v>1683</v>
      </c>
      <c r="B247" s="51" t="s">
        <v>72</v>
      </c>
      <c r="C247" s="51" t="s">
        <v>96</v>
      </c>
      <c r="D247" s="51">
        <v>1</v>
      </c>
      <c r="E247" s="51">
        <v>87204</v>
      </c>
      <c r="F247" s="52">
        <v>3.2053330476588391</v>
      </c>
      <c r="H247" s="53">
        <f t="shared" si="7"/>
        <v>50.003195543477887</v>
      </c>
      <c r="I247" s="52">
        <f t="shared" si="6"/>
        <v>1.1468096771587974</v>
      </c>
      <c r="J247" s="52"/>
      <c r="K247" s="52"/>
      <c r="L247" s="52"/>
      <c r="N247" s="57"/>
      <c r="O247" s="57"/>
      <c r="P247" s="57"/>
      <c r="Q247" s="57"/>
      <c r="R247" s="57"/>
      <c r="S247" s="57"/>
      <c r="U247" s="57"/>
      <c r="V247" s="57"/>
    </row>
    <row r="248" spans="1:22" x14ac:dyDescent="0.3">
      <c r="A248" s="50">
        <v>1684</v>
      </c>
      <c r="B248" s="51" t="s">
        <v>72</v>
      </c>
      <c r="C248" s="51" t="s">
        <v>96</v>
      </c>
      <c r="D248" s="51">
        <v>1</v>
      </c>
      <c r="E248" s="51">
        <v>87204</v>
      </c>
      <c r="F248" s="52">
        <v>2.6391212449867143</v>
      </c>
      <c r="H248" s="53">
        <f t="shared" si="7"/>
        <v>41.17029142179274</v>
      </c>
      <c r="I248" s="52">
        <f t="shared" si="6"/>
        <v>0.94422942575553281</v>
      </c>
      <c r="J248" s="52"/>
      <c r="K248" s="52"/>
      <c r="L248" s="52"/>
      <c r="N248" s="57"/>
      <c r="O248" s="57"/>
      <c r="P248" s="57"/>
      <c r="Q248" s="57"/>
      <c r="R248" s="57"/>
      <c r="S248" s="57"/>
      <c r="U248" s="57"/>
      <c r="V248" s="57"/>
    </row>
    <row r="249" spans="1:22" x14ac:dyDescent="0.3">
      <c r="A249" s="50">
        <v>1685</v>
      </c>
      <c r="B249" s="51" t="s">
        <v>72</v>
      </c>
      <c r="C249" s="51" t="s">
        <v>96</v>
      </c>
      <c r="D249" s="51">
        <v>1</v>
      </c>
      <c r="E249" s="51">
        <v>87204</v>
      </c>
      <c r="F249" s="52">
        <v>3.9517439981839981</v>
      </c>
      <c r="H249" s="53">
        <f t="shared" si="7"/>
        <v>61.647206371670372</v>
      </c>
      <c r="I249" s="52">
        <f t="shared" si="6"/>
        <v>1.4138618955935593</v>
      </c>
      <c r="J249" s="52"/>
      <c r="K249" s="52"/>
      <c r="L249" s="52"/>
      <c r="N249" s="57"/>
      <c r="O249" s="57"/>
      <c r="P249" s="57"/>
      <c r="Q249" s="57"/>
      <c r="R249" s="57"/>
      <c r="S249" s="57"/>
      <c r="U249" s="57"/>
      <c r="V249" s="57"/>
    </row>
    <row r="250" spans="1:22" x14ac:dyDescent="0.3">
      <c r="A250" s="50">
        <v>1686</v>
      </c>
      <c r="B250" s="51" t="s">
        <v>72</v>
      </c>
      <c r="C250" s="51" t="s">
        <v>96</v>
      </c>
      <c r="D250" s="51">
        <v>1</v>
      </c>
      <c r="E250" s="51">
        <v>87204</v>
      </c>
      <c r="F250" s="52">
        <v>2.8996440845643994</v>
      </c>
      <c r="H250" s="53">
        <f t="shared" si="7"/>
        <v>45.234447719204624</v>
      </c>
      <c r="I250" s="52">
        <f t="shared" si="6"/>
        <v>1.0374397440301963</v>
      </c>
      <c r="J250" s="52"/>
      <c r="K250" s="52"/>
      <c r="L250" s="52"/>
      <c r="N250" s="57"/>
      <c r="O250" s="57"/>
      <c r="P250" s="57"/>
      <c r="Q250" s="57"/>
      <c r="R250" s="57"/>
      <c r="S250" s="57"/>
      <c r="U250" s="57"/>
      <c r="V250" s="57"/>
    </row>
    <row r="251" spans="1:22" x14ac:dyDescent="0.3">
      <c r="A251" s="50">
        <v>1687</v>
      </c>
      <c r="B251" s="51" t="s">
        <v>72</v>
      </c>
      <c r="C251" s="51" t="s">
        <v>96</v>
      </c>
      <c r="D251" s="51">
        <v>1</v>
      </c>
      <c r="E251" s="51">
        <v>87204</v>
      </c>
      <c r="F251" s="52">
        <v>2.0303983391781761</v>
      </c>
      <c r="H251" s="53">
        <f t="shared" si="7"/>
        <v>31.67421409117955</v>
      </c>
      <c r="I251" s="52">
        <f t="shared" si="6"/>
        <v>0.7264394773446069</v>
      </c>
      <c r="J251" s="52"/>
      <c r="K251" s="52"/>
      <c r="L251" s="52"/>
      <c r="N251" s="57"/>
      <c r="O251" s="57"/>
      <c r="P251" s="57"/>
      <c r="Q251" s="57"/>
      <c r="R251" s="57"/>
      <c r="S251" s="57"/>
      <c r="U251" s="57"/>
      <c r="V251" s="57"/>
    </row>
    <row r="252" spans="1:22" x14ac:dyDescent="0.3">
      <c r="A252" s="50">
        <v>1688</v>
      </c>
      <c r="B252" s="51" t="s">
        <v>72</v>
      </c>
      <c r="C252" s="51" t="s">
        <v>96</v>
      </c>
      <c r="D252" s="51">
        <v>1</v>
      </c>
      <c r="E252" s="51">
        <v>87204</v>
      </c>
      <c r="F252" s="52">
        <v>2.7842457198006216</v>
      </c>
      <c r="H252" s="53">
        <f t="shared" si="7"/>
        <v>43.434233228889703</v>
      </c>
      <c r="I252" s="52">
        <f t="shared" si="6"/>
        <v>0.99615231477660904</v>
      </c>
      <c r="J252" s="52"/>
      <c r="K252" s="52"/>
      <c r="L252" s="52"/>
      <c r="N252" s="57"/>
      <c r="O252" s="57"/>
      <c r="P252" s="57"/>
      <c r="Q252" s="57"/>
      <c r="R252" s="57"/>
      <c r="S252" s="57"/>
      <c r="U252" s="57"/>
      <c r="V252" s="57"/>
    </row>
    <row r="253" spans="1:22" x14ac:dyDescent="0.3">
      <c r="A253" s="50">
        <v>1689</v>
      </c>
      <c r="B253" s="51" t="s">
        <v>72</v>
      </c>
      <c r="C253" s="51" t="s">
        <v>96</v>
      </c>
      <c r="D253" s="51">
        <v>1</v>
      </c>
      <c r="E253" s="51">
        <v>87204</v>
      </c>
      <c r="F253" s="52">
        <v>1.9670127080276352</v>
      </c>
      <c r="H253" s="53">
        <f t="shared" si="7"/>
        <v>30.685398245231109</v>
      </c>
      <c r="I253" s="52">
        <f t="shared" si="6"/>
        <v>0.70376125510827736</v>
      </c>
      <c r="J253" s="52"/>
      <c r="K253" s="52"/>
      <c r="L253" s="52"/>
      <c r="N253" s="57"/>
      <c r="O253" s="57"/>
      <c r="P253" s="57"/>
      <c r="Q253" s="57"/>
      <c r="R253" s="57"/>
      <c r="S253" s="57"/>
      <c r="U253" s="57"/>
      <c r="V253" s="57"/>
    </row>
    <row r="254" spans="1:22" x14ac:dyDescent="0.3">
      <c r="A254" s="50">
        <v>1690</v>
      </c>
      <c r="B254" s="51" t="s">
        <v>72</v>
      </c>
      <c r="C254" s="51" t="s">
        <v>96</v>
      </c>
      <c r="D254" s="51">
        <v>1</v>
      </c>
      <c r="E254" s="51">
        <v>87204</v>
      </c>
      <c r="F254" s="52">
        <v>2.0674893567116661</v>
      </c>
      <c r="H254" s="53">
        <f t="shared" si="7"/>
        <v>32.252833964701992</v>
      </c>
      <c r="I254" s="52">
        <f t="shared" si="6"/>
        <v>0.73970996662313637</v>
      </c>
      <c r="J254" s="52"/>
      <c r="K254" s="52"/>
      <c r="L254" s="52"/>
      <c r="N254" s="57"/>
      <c r="O254" s="57"/>
      <c r="P254" s="57"/>
      <c r="Q254" s="57"/>
      <c r="R254" s="57"/>
      <c r="S254" s="57"/>
      <c r="U254" s="57"/>
      <c r="V254" s="57"/>
    </row>
    <row r="255" spans="1:22" x14ac:dyDescent="0.3">
      <c r="A255" s="50">
        <v>1691</v>
      </c>
      <c r="B255" s="51" t="s">
        <v>72</v>
      </c>
      <c r="C255" s="51" t="s">
        <v>96</v>
      </c>
      <c r="D255" s="51">
        <v>1</v>
      </c>
      <c r="E255" s="51">
        <v>87204</v>
      </c>
      <c r="F255" s="52">
        <v>1.7928651811098593</v>
      </c>
      <c r="H255" s="53">
        <f t="shared" si="7"/>
        <v>27.968696825313803</v>
      </c>
      <c r="I255" s="52">
        <f t="shared" si="6"/>
        <v>0.64145444762427872</v>
      </c>
      <c r="J255" s="52"/>
      <c r="K255" s="52"/>
      <c r="L255" s="52"/>
      <c r="N255" s="57"/>
      <c r="O255" s="57"/>
      <c r="P255" s="57"/>
      <c r="Q255" s="57"/>
      <c r="R255" s="57"/>
      <c r="S255" s="57"/>
      <c r="U255" s="57"/>
      <c r="V255" s="57"/>
    </row>
    <row r="256" spans="1:22" x14ac:dyDescent="0.3">
      <c r="A256" s="50">
        <v>1692</v>
      </c>
      <c r="B256" s="51" t="s">
        <v>72</v>
      </c>
      <c r="C256" s="51" t="s">
        <v>96</v>
      </c>
      <c r="D256" s="51">
        <v>1</v>
      </c>
      <c r="E256" s="51">
        <v>87204</v>
      </c>
      <c r="F256" s="52">
        <v>2.2067525489782223</v>
      </c>
      <c r="H256" s="53">
        <f t="shared" si="7"/>
        <v>34.425339764060269</v>
      </c>
      <c r="I256" s="52">
        <f t="shared" si="6"/>
        <v>0.78953579569882726</v>
      </c>
      <c r="J256" s="52"/>
      <c r="K256" s="52"/>
      <c r="L256" s="52"/>
      <c r="N256" s="57"/>
      <c r="O256" s="57"/>
      <c r="P256" s="57"/>
      <c r="Q256" s="57"/>
      <c r="R256" s="57"/>
      <c r="S256" s="57"/>
      <c r="U256" s="57"/>
      <c r="V256" s="57"/>
    </row>
    <row r="257" spans="1:22" x14ac:dyDescent="0.3">
      <c r="A257" s="50">
        <v>1693</v>
      </c>
      <c r="B257" s="51" t="s">
        <v>72</v>
      </c>
      <c r="C257" s="51" t="s">
        <v>96</v>
      </c>
      <c r="D257" s="51">
        <v>1</v>
      </c>
      <c r="E257" s="51">
        <v>87204</v>
      </c>
      <c r="F257" s="52">
        <v>3.3147194845098951</v>
      </c>
      <c r="H257" s="53">
        <f t="shared" si="7"/>
        <v>51.709623958354364</v>
      </c>
      <c r="I257" s="52">
        <f t="shared" si="6"/>
        <v>1.185946148304077</v>
      </c>
      <c r="J257" s="52"/>
      <c r="K257" s="52"/>
      <c r="L257" s="52"/>
      <c r="N257" s="57"/>
      <c r="O257" s="57"/>
      <c r="P257" s="57"/>
      <c r="Q257" s="57"/>
      <c r="R257" s="57"/>
      <c r="S257" s="57"/>
      <c r="U257" s="57"/>
      <c r="V257" s="57"/>
    </row>
    <row r="258" spans="1:22" x14ac:dyDescent="0.3">
      <c r="A258" s="50">
        <v>1694</v>
      </c>
      <c r="B258" s="51" t="s">
        <v>72</v>
      </c>
      <c r="C258" s="51" t="s">
        <v>96</v>
      </c>
      <c r="D258" s="51">
        <v>1</v>
      </c>
      <c r="E258" s="51">
        <v>87204</v>
      </c>
      <c r="F258" s="52">
        <v>3.3240369730802235</v>
      </c>
      <c r="H258" s="53">
        <f t="shared" si="7"/>
        <v>51.854976780051487</v>
      </c>
      <c r="I258" s="52">
        <f t="shared" ref="I258:I321" si="8">(H258/E258)*2000</f>
        <v>1.1892797756995432</v>
      </c>
      <c r="J258" s="52"/>
      <c r="K258" s="52"/>
      <c r="L258" s="52"/>
      <c r="N258" s="57"/>
      <c r="O258" s="57"/>
      <c r="P258" s="57"/>
      <c r="Q258" s="57"/>
      <c r="R258" s="57"/>
      <c r="S258" s="57"/>
      <c r="U258" s="57"/>
      <c r="V258" s="57"/>
    </row>
    <row r="259" spans="1:22" x14ac:dyDescent="0.3">
      <c r="A259" s="50">
        <v>1695</v>
      </c>
      <c r="B259" s="51" t="s">
        <v>72</v>
      </c>
      <c r="C259" s="51" t="s">
        <v>96</v>
      </c>
      <c r="D259" s="51">
        <v>1</v>
      </c>
      <c r="E259" s="51">
        <v>87204</v>
      </c>
      <c r="F259" s="52">
        <v>2.8172155400304359</v>
      </c>
      <c r="H259" s="53">
        <f t="shared" ref="H259:H322" si="9">(F259*12)*1.3</f>
        <v>43.948562424474808</v>
      </c>
      <c r="I259" s="52">
        <f t="shared" si="8"/>
        <v>1.0079483148588324</v>
      </c>
      <c r="J259" s="52"/>
      <c r="K259" s="52"/>
      <c r="L259" s="52"/>
      <c r="N259" s="57"/>
      <c r="O259" s="57"/>
      <c r="P259" s="57"/>
      <c r="Q259" s="57"/>
      <c r="R259" s="57"/>
      <c r="S259" s="57"/>
      <c r="U259" s="57"/>
      <c r="V259" s="57"/>
    </row>
    <row r="260" spans="1:22" x14ac:dyDescent="0.3">
      <c r="A260" s="50">
        <v>1696</v>
      </c>
      <c r="B260" s="51" t="s">
        <v>72</v>
      </c>
      <c r="C260" s="51" t="s">
        <v>96</v>
      </c>
      <c r="D260" s="51">
        <v>1</v>
      </c>
      <c r="E260" s="51">
        <v>87204</v>
      </c>
      <c r="F260" s="52">
        <v>3.208257644811896</v>
      </c>
      <c r="H260" s="53">
        <f t="shared" si="9"/>
        <v>50.048819259065581</v>
      </c>
      <c r="I260" s="52">
        <f t="shared" si="8"/>
        <v>1.1478560446554189</v>
      </c>
      <c r="J260" s="52"/>
      <c r="K260" s="52"/>
      <c r="L260" s="52"/>
      <c r="N260" s="57"/>
      <c r="O260" s="57"/>
      <c r="P260" s="57"/>
      <c r="Q260" s="57"/>
      <c r="R260" s="57"/>
      <c r="S260" s="57"/>
      <c r="U260" s="57"/>
      <c r="V260" s="57"/>
    </row>
    <row r="261" spans="1:22" x14ac:dyDescent="0.3">
      <c r="A261" s="50">
        <v>1697</v>
      </c>
      <c r="B261" s="51" t="s">
        <v>72</v>
      </c>
      <c r="C261" s="51" t="s">
        <v>96</v>
      </c>
      <c r="D261" s="51">
        <v>1</v>
      </c>
      <c r="E261" s="51">
        <v>87204</v>
      </c>
      <c r="F261" s="52">
        <v>3.1614664929675511</v>
      </c>
      <c r="H261" s="53">
        <f t="shared" si="9"/>
        <v>49.318877290293791</v>
      </c>
      <c r="I261" s="52">
        <f t="shared" si="8"/>
        <v>1.1311150243175496</v>
      </c>
      <c r="J261" s="52"/>
      <c r="K261" s="52"/>
      <c r="L261" s="52"/>
      <c r="N261" s="57"/>
      <c r="O261" s="57"/>
      <c r="P261" s="57"/>
      <c r="Q261" s="57"/>
      <c r="R261" s="57"/>
      <c r="S261" s="57"/>
      <c r="U261" s="57"/>
      <c r="V261" s="57"/>
    </row>
    <row r="262" spans="1:22" x14ac:dyDescent="0.3">
      <c r="A262" s="50">
        <v>1698</v>
      </c>
      <c r="B262" s="51" t="s">
        <v>72</v>
      </c>
      <c r="C262" s="51" t="s">
        <v>96</v>
      </c>
      <c r="D262" s="51">
        <v>1</v>
      </c>
      <c r="E262" s="51">
        <v>87204</v>
      </c>
      <c r="F262" s="52">
        <v>3.6016425309320557</v>
      </c>
      <c r="H262" s="53">
        <f t="shared" si="9"/>
        <v>56.185623482540073</v>
      </c>
      <c r="I262" s="52">
        <f t="shared" si="8"/>
        <v>1.2886019788665672</v>
      </c>
      <c r="J262" s="52"/>
      <c r="K262" s="52"/>
      <c r="L262" s="52"/>
      <c r="N262" s="57"/>
      <c r="O262" s="57"/>
      <c r="P262" s="57"/>
      <c r="Q262" s="57"/>
      <c r="R262" s="57"/>
      <c r="S262" s="57"/>
      <c r="U262" s="57"/>
      <c r="V262" s="57"/>
    </row>
    <row r="263" spans="1:22" x14ac:dyDescent="0.3">
      <c r="A263" s="50">
        <v>1699</v>
      </c>
      <c r="B263" s="51" t="s">
        <v>72</v>
      </c>
      <c r="C263" s="51" t="s">
        <v>96</v>
      </c>
      <c r="D263" s="51">
        <v>1</v>
      </c>
      <c r="E263" s="51">
        <v>87204</v>
      </c>
      <c r="F263" s="52">
        <v>3.5348752190052819</v>
      </c>
      <c r="H263" s="53">
        <f t="shared" si="9"/>
        <v>55.144053416482393</v>
      </c>
      <c r="I263" s="52">
        <f t="shared" si="8"/>
        <v>1.2647138529535891</v>
      </c>
      <c r="J263" s="52"/>
      <c r="K263" s="52"/>
      <c r="L263" s="52"/>
      <c r="N263" s="57"/>
      <c r="O263" s="57"/>
      <c r="P263" s="57"/>
      <c r="Q263" s="57"/>
      <c r="R263" s="57"/>
      <c r="S263" s="57"/>
      <c r="U263" s="57"/>
      <c r="V263" s="57"/>
    </row>
    <row r="264" spans="1:22" x14ac:dyDescent="0.3">
      <c r="A264" s="50">
        <v>1700</v>
      </c>
      <c r="B264" s="51" t="s">
        <v>72</v>
      </c>
      <c r="C264" s="51" t="s">
        <v>96</v>
      </c>
      <c r="D264" s="51">
        <v>1</v>
      </c>
      <c r="E264" s="51">
        <v>87204</v>
      </c>
      <c r="F264" s="52">
        <v>3.4877854735064</v>
      </c>
      <c r="H264" s="53">
        <f t="shared" si="9"/>
        <v>54.409453386699845</v>
      </c>
      <c r="I264" s="52">
        <f t="shared" si="8"/>
        <v>1.247866001254526</v>
      </c>
      <c r="J264" s="52"/>
      <c r="K264" s="52"/>
      <c r="L264" s="52"/>
      <c r="N264" s="57"/>
      <c r="O264" s="57"/>
      <c r="P264" s="57"/>
      <c r="Q264" s="57"/>
      <c r="R264" s="57"/>
      <c r="S264" s="57"/>
      <c r="U264" s="57"/>
      <c r="V264" s="57"/>
    </row>
    <row r="265" spans="1:22" x14ac:dyDescent="0.3">
      <c r="A265" s="50">
        <v>1701</v>
      </c>
      <c r="B265" s="51" t="s">
        <v>72</v>
      </c>
      <c r="C265" s="51" t="s">
        <v>96</v>
      </c>
      <c r="D265" s="51">
        <v>1</v>
      </c>
      <c r="E265" s="51">
        <v>87204</v>
      </c>
      <c r="F265" s="52">
        <v>2.2360949083793464</v>
      </c>
      <c r="H265" s="53">
        <f t="shared" si="9"/>
        <v>34.883080570717809</v>
      </c>
      <c r="I265" s="52">
        <f t="shared" si="8"/>
        <v>0.80003395648634945</v>
      </c>
      <c r="J265" s="52"/>
      <c r="K265" s="52"/>
      <c r="L265" s="52"/>
      <c r="N265" s="57"/>
      <c r="O265" s="57"/>
      <c r="P265" s="57"/>
      <c r="Q265" s="57"/>
      <c r="R265" s="57"/>
      <c r="S265" s="57"/>
      <c r="U265" s="57"/>
      <c r="V265" s="57"/>
    </row>
    <row r="266" spans="1:22" x14ac:dyDescent="0.3">
      <c r="A266" s="50">
        <v>1702</v>
      </c>
      <c r="B266" s="51" t="s">
        <v>72</v>
      </c>
      <c r="C266" s="51" t="s">
        <v>96</v>
      </c>
      <c r="D266" s="51">
        <v>1</v>
      </c>
      <c r="E266" s="51">
        <v>87204</v>
      </c>
      <c r="F266" s="52">
        <v>2.6390262383320242</v>
      </c>
      <c r="H266" s="53">
        <f t="shared" si="9"/>
        <v>41.16880931797958</v>
      </c>
      <c r="I266" s="52">
        <f t="shared" si="8"/>
        <v>0.94419543410805884</v>
      </c>
      <c r="J266" s="52"/>
      <c r="K266" s="52"/>
      <c r="L266" s="52"/>
      <c r="N266" s="57"/>
      <c r="O266" s="57"/>
      <c r="P266" s="57"/>
      <c r="Q266" s="57"/>
      <c r="R266" s="57"/>
      <c r="S266" s="57"/>
      <c r="U266" s="57"/>
      <c r="V266" s="57"/>
    </row>
    <row r="267" spans="1:22" x14ac:dyDescent="0.3">
      <c r="A267" s="50">
        <v>1703</v>
      </c>
      <c r="B267" s="51" t="s">
        <v>72</v>
      </c>
      <c r="C267" s="51" t="s">
        <v>96</v>
      </c>
      <c r="D267" s="51">
        <v>1</v>
      </c>
      <c r="E267" s="51">
        <v>87204</v>
      </c>
      <c r="F267" s="52">
        <v>2.1730940901679396</v>
      </c>
      <c r="H267" s="53">
        <f t="shared" si="9"/>
        <v>33.900267806619858</v>
      </c>
      <c r="I267" s="52">
        <f t="shared" si="8"/>
        <v>0.77749341329801058</v>
      </c>
      <c r="J267" s="52"/>
      <c r="K267" s="52"/>
      <c r="L267" s="52"/>
      <c r="N267" s="57"/>
      <c r="O267" s="57"/>
      <c r="P267" s="57"/>
      <c r="Q267" s="57"/>
      <c r="R267" s="57"/>
      <c r="S267" s="57"/>
      <c r="U267" s="57"/>
      <c r="V267" s="57"/>
    </row>
    <row r="268" spans="1:22" x14ac:dyDescent="0.3">
      <c r="A268" s="50">
        <v>1704</v>
      </c>
      <c r="B268" s="51" t="s">
        <v>72</v>
      </c>
      <c r="C268" s="51" t="s">
        <v>96</v>
      </c>
      <c r="D268" s="51">
        <v>1</v>
      </c>
      <c r="E268" s="51">
        <v>87204</v>
      </c>
      <c r="F268" s="52">
        <v>2.4198801157615666</v>
      </c>
      <c r="H268" s="53">
        <f t="shared" si="9"/>
        <v>37.750129805880441</v>
      </c>
      <c r="I268" s="52">
        <f t="shared" si="8"/>
        <v>0.86578895018302915</v>
      </c>
      <c r="J268" s="52"/>
      <c r="K268" s="52"/>
      <c r="L268" s="52"/>
      <c r="N268" s="57"/>
      <c r="O268" s="57"/>
      <c r="P268" s="57"/>
      <c r="Q268" s="57"/>
      <c r="R268" s="57"/>
      <c r="S268" s="57"/>
      <c r="U268" s="57"/>
      <c r="V268" s="57"/>
    </row>
    <row r="269" spans="1:22" x14ac:dyDescent="0.3">
      <c r="A269" s="50">
        <v>1705</v>
      </c>
      <c r="B269" s="51" t="s">
        <v>72</v>
      </c>
      <c r="C269" s="51" t="s">
        <v>96</v>
      </c>
      <c r="D269" s="51">
        <v>1</v>
      </c>
      <c r="E269" s="51">
        <v>87204</v>
      </c>
      <c r="F269" s="52">
        <v>2.356253835473451</v>
      </c>
      <c r="H269" s="53">
        <f t="shared" si="9"/>
        <v>36.757559833385834</v>
      </c>
      <c r="I269" s="52">
        <f t="shared" si="8"/>
        <v>0.8430246280763688</v>
      </c>
      <c r="J269" s="52"/>
      <c r="K269" s="52"/>
      <c r="L269" s="52"/>
      <c r="N269" s="57"/>
      <c r="O269" s="57"/>
      <c r="P269" s="57"/>
      <c r="Q269" s="57"/>
      <c r="R269" s="57"/>
      <c r="S269" s="57"/>
      <c r="U269" s="57"/>
      <c r="V269" s="57"/>
    </row>
    <row r="270" spans="1:22" x14ac:dyDescent="0.3">
      <c r="A270" s="50">
        <v>1706</v>
      </c>
      <c r="B270" s="51" t="s">
        <v>72</v>
      </c>
      <c r="C270" s="51" t="s">
        <v>96</v>
      </c>
      <c r="D270" s="51">
        <v>1</v>
      </c>
      <c r="E270" s="51">
        <v>87204</v>
      </c>
      <c r="F270" s="52">
        <v>3.0382752425883877</v>
      </c>
      <c r="H270" s="53">
        <f t="shared" si="9"/>
        <v>47.397093784378853</v>
      </c>
      <c r="I270" s="52">
        <f t="shared" si="8"/>
        <v>1.0870394427865431</v>
      </c>
      <c r="J270" s="52"/>
      <c r="K270" s="52"/>
      <c r="L270" s="52"/>
      <c r="N270" s="57"/>
      <c r="O270" s="57"/>
      <c r="P270" s="57"/>
      <c r="Q270" s="57"/>
      <c r="R270" s="57"/>
      <c r="S270" s="57"/>
      <c r="U270" s="57"/>
      <c r="V270" s="57"/>
    </row>
    <row r="271" spans="1:22" x14ac:dyDescent="0.3">
      <c r="A271" s="50">
        <v>1707</v>
      </c>
      <c r="B271" s="51" t="s">
        <v>72</v>
      </c>
      <c r="C271" s="51" t="s">
        <v>96</v>
      </c>
      <c r="D271" s="51">
        <v>1</v>
      </c>
      <c r="E271" s="51">
        <v>87204</v>
      </c>
      <c r="F271" s="52">
        <v>2.4049713721140602</v>
      </c>
      <c r="H271" s="53">
        <f t="shared" si="9"/>
        <v>37.517553404979338</v>
      </c>
      <c r="I271" s="52">
        <f t="shared" si="8"/>
        <v>0.86045487374384977</v>
      </c>
      <c r="J271" s="52"/>
      <c r="K271" s="52"/>
      <c r="L271" s="52"/>
      <c r="N271" s="57"/>
      <c r="O271" s="57"/>
      <c r="P271" s="57"/>
      <c r="Q271" s="57"/>
      <c r="R271" s="57"/>
      <c r="S271" s="57"/>
      <c r="U271" s="57"/>
      <c r="V271" s="57"/>
    </row>
    <row r="272" spans="1:22" x14ac:dyDescent="0.3">
      <c r="A272" s="50">
        <v>1708</v>
      </c>
      <c r="B272" s="51" t="s">
        <v>72</v>
      </c>
      <c r="C272" s="51" t="s">
        <v>96</v>
      </c>
      <c r="D272" s="51">
        <v>1</v>
      </c>
      <c r="E272" s="51">
        <v>87204</v>
      </c>
      <c r="F272" s="52">
        <v>2.2274512620250064</v>
      </c>
      <c r="H272" s="53">
        <f t="shared" si="9"/>
        <v>34.7482396875901</v>
      </c>
      <c r="I272" s="52">
        <f t="shared" si="8"/>
        <v>0.79694141754025272</v>
      </c>
      <c r="J272" s="52"/>
      <c r="K272" s="52"/>
      <c r="L272" s="52"/>
      <c r="N272" s="57"/>
      <c r="O272" s="57"/>
      <c r="P272" s="57"/>
      <c r="Q272" s="57"/>
      <c r="R272" s="57"/>
      <c r="S272" s="57"/>
      <c r="U272" s="57"/>
      <c r="V272" s="57"/>
    </row>
    <row r="273" spans="1:22" x14ac:dyDescent="0.3">
      <c r="A273" s="50">
        <v>1709</v>
      </c>
      <c r="B273" s="51" t="s">
        <v>72</v>
      </c>
      <c r="C273" s="51" t="s">
        <v>96</v>
      </c>
      <c r="D273" s="51">
        <v>1</v>
      </c>
      <c r="E273" s="51">
        <v>87204</v>
      </c>
      <c r="F273" s="52">
        <v>3.4086080108704593</v>
      </c>
      <c r="H273" s="53">
        <f t="shared" si="9"/>
        <v>53.174284969579169</v>
      </c>
      <c r="I273" s="52">
        <f t="shared" si="8"/>
        <v>1.2195377498642073</v>
      </c>
      <c r="J273" s="52"/>
      <c r="K273" s="52"/>
      <c r="L273" s="52"/>
      <c r="N273" s="57"/>
      <c r="O273" s="57"/>
      <c r="P273" s="57"/>
      <c r="Q273" s="57"/>
      <c r="R273" s="57"/>
      <c r="S273" s="57"/>
      <c r="U273" s="57"/>
      <c r="V273" s="57"/>
    </row>
    <row r="274" spans="1:22" x14ac:dyDescent="0.3">
      <c r="A274" s="50">
        <v>1710</v>
      </c>
      <c r="B274" s="51" t="s">
        <v>72</v>
      </c>
      <c r="C274" s="51" t="s">
        <v>96</v>
      </c>
      <c r="D274" s="51">
        <v>1</v>
      </c>
      <c r="E274" s="51">
        <v>87204</v>
      </c>
      <c r="F274" s="52">
        <v>3.9533684987792554</v>
      </c>
      <c r="H274" s="53">
        <f t="shared" si="9"/>
        <v>61.672548580956388</v>
      </c>
      <c r="I274" s="52">
        <f t="shared" si="8"/>
        <v>1.4144431122644923</v>
      </c>
      <c r="J274" s="52"/>
      <c r="K274" s="52"/>
      <c r="L274" s="52"/>
      <c r="N274" s="57"/>
      <c r="O274" s="57"/>
      <c r="P274" s="57"/>
      <c r="Q274" s="57"/>
      <c r="R274" s="57"/>
      <c r="S274" s="57"/>
      <c r="U274" s="57"/>
      <c r="V274" s="57"/>
    </row>
    <row r="275" spans="1:22" x14ac:dyDescent="0.3">
      <c r="A275" s="50">
        <v>1711</v>
      </c>
      <c r="B275" s="51" t="s">
        <v>72</v>
      </c>
      <c r="C275" s="51" t="s">
        <v>96</v>
      </c>
      <c r="D275" s="51">
        <v>1</v>
      </c>
      <c r="E275" s="51">
        <v>87204</v>
      </c>
      <c r="F275" s="52">
        <v>3.6827987757212775</v>
      </c>
      <c r="H275" s="53">
        <f t="shared" si="9"/>
        <v>57.451660901251927</v>
      </c>
      <c r="I275" s="52">
        <f t="shared" si="8"/>
        <v>1.3176382024047504</v>
      </c>
      <c r="J275" s="52"/>
      <c r="K275" s="52"/>
      <c r="L275" s="52"/>
      <c r="N275" s="57"/>
      <c r="O275" s="57"/>
      <c r="P275" s="57"/>
      <c r="Q275" s="57"/>
      <c r="R275" s="57"/>
      <c r="S275" s="57"/>
      <c r="U275" s="57"/>
      <c r="V275" s="57"/>
    </row>
    <row r="276" spans="1:22" x14ac:dyDescent="0.3">
      <c r="A276" s="50">
        <v>1712</v>
      </c>
      <c r="B276" s="51" t="s">
        <v>72</v>
      </c>
      <c r="C276" s="51" t="s">
        <v>96</v>
      </c>
      <c r="D276" s="51">
        <v>1</v>
      </c>
      <c r="E276" s="51">
        <v>87204</v>
      </c>
      <c r="F276" s="52">
        <v>3.3727451589713175</v>
      </c>
      <c r="H276" s="53">
        <f t="shared" si="9"/>
        <v>52.614824479952553</v>
      </c>
      <c r="I276" s="52">
        <f t="shared" si="8"/>
        <v>1.2067066758394696</v>
      </c>
      <c r="J276" s="52"/>
      <c r="K276" s="52"/>
      <c r="L276" s="52"/>
      <c r="N276" s="57"/>
      <c r="O276" s="57"/>
      <c r="P276" s="57"/>
      <c r="Q276" s="57"/>
      <c r="R276" s="57"/>
      <c r="S276" s="57"/>
      <c r="U276" s="57"/>
      <c r="V276" s="57"/>
    </row>
    <row r="277" spans="1:22" x14ac:dyDescent="0.3">
      <c r="A277" s="50">
        <v>1713</v>
      </c>
      <c r="B277" s="51" t="s">
        <v>72</v>
      </c>
      <c r="C277" s="51" t="s">
        <v>96</v>
      </c>
      <c r="D277" s="51">
        <v>1</v>
      </c>
      <c r="E277" s="51">
        <v>87204</v>
      </c>
      <c r="F277" s="52">
        <v>2.8772759619280972</v>
      </c>
      <c r="H277" s="53">
        <f t="shared" si="9"/>
        <v>44.885505006078319</v>
      </c>
      <c r="I277" s="52">
        <f t="shared" si="8"/>
        <v>1.0294368378991403</v>
      </c>
      <c r="J277" s="52"/>
      <c r="K277" s="52"/>
      <c r="L277" s="52"/>
      <c r="N277" s="57"/>
      <c r="O277" s="57"/>
      <c r="P277" s="57"/>
      <c r="Q277" s="57"/>
      <c r="R277" s="57"/>
      <c r="S277" s="57"/>
      <c r="U277" s="57"/>
      <c r="V277" s="57"/>
    </row>
    <row r="278" spans="1:22" x14ac:dyDescent="0.3">
      <c r="A278" s="50">
        <v>1714</v>
      </c>
      <c r="B278" s="51" t="s">
        <v>72</v>
      </c>
      <c r="C278" s="51" t="s">
        <v>96</v>
      </c>
      <c r="D278" s="51">
        <v>1</v>
      </c>
      <c r="E278" s="51">
        <v>87204</v>
      </c>
      <c r="F278" s="52">
        <v>2.975916325071112</v>
      </c>
      <c r="H278" s="53">
        <f t="shared" si="9"/>
        <v>46.424294671109351</v>
      </c>
      <c r="I278" s="52">
        <f t="shared" si="8"/>
        <v>1.0647285599538863</v>
      </c>
      <c r="J278" s="52"/>
      <c r="K278" s="52"/>
      <c r="L278" s="52"/>
      <c r="N278" s="57"/>
      <c r="O278" s="57"/>
      <c r="P278" s="57"/>
      <c r="Q278" s="57"/>
      <c r="R278" s="57"/>
      <c r="S278" s="57"/>
      <c r="U278" s="57"/>
      <c r="V278" s="57"/>
    </row>
    <row r="279" spans="1:22" x14ac:dyDescent="0.3">
      <c r="A279" s="50">
        <v>1715</v>
      </c>
      <c r="B279" s="51" t="s">
        <v>72</v>
      </c>
      <c r="C279" s="51" t="s">
        <v>96</v>
      </c>
      <c r="D279" s="51">
        <v>1</v>
      </c>
      <c r="E279" s="51">
        <v>87204</v>
      </c>
      <c r="F279" s="52">
        <v>3.1979660552913347</v>
      </c>
      <c r="H279" s="53">
        <f t="shared" si="9"/>
        <v>49.888270462544824</v>
      </c>
      <c r="I279" s="52">
        <f t="shared" si="8"/>
        <v>1.1441739017142523</v>
      </c>
      <c r="J279" s="52"/>
      <c r="K279" s="52"/>
      <c r="L279" s="52"/>
      <c r="N279" s="57"/>
      <c r="O279" s="57"/>
      <c r="P279" s="57"/>
      <c r="Q279" s="57"/>
      <c r="R279" s="57"/>
      <c r="S279" s="57"/>
      <c r="U279" s="57"/>
      <c r="V279" s="57"/>
    </row>
    <row r="280" spans="1:22" x14ac:dyDescent="0.3">
      <c r="A280" s="50">
        <v>1716</v>
      </c>
      <c r="B280" s="51" t="s">
        <v>72</v>
      </c>
      <c r="C280" s="51" t="s">
        <v>96</v>
      </c>
      <c r="D280" s="51">
        <v>1</v>
      </c>
      <c r="E280" s="51">
        <v>87204</v>
      </c>
      <c r="F280" s="52">
        <v>2.7114159792406145</v>
      </c>
      <c r="H280" s="53">
        <f t="shared" si="9"/>
        <v>42.29808927615359</v>
      </c>
      <c r="I280" s="52">
        <f t="shared" si="8"/>
        <v>0.97009516251900352</v>
      </c>
      <c r="J280" s="52"/>
      <c r="K280" s="52"/>
      <c r="L280" s="52"/>
      <c r="N280" s="57"/>
      <c r="O280" s="57"/>
      <c r="P280" s="57"/>
      <c r="Q280" s="57"/>
      <c r="R280" s="57"/>
      <c r="S280" s="57"/>
      <c r="U280" s="57"/>
      <c r="V280" s="57"/>
    </row>
    <row r="281" spans="1:22" x14ac:dyDescent="0.3">
      <c r="A281" s="50">
        <v>1717</v>
      </c>
      <c r="B281" s="51" t="s">
        <v>72</v>
      </c>
      <c r="C281" s="51" t="s">
        <v>96</v>
      </c>
      <c r="D281" s="51">
        <v>1</v>
      </c>
      <c r="E281" s="51">
        <v>87204</v>
      </c>
      <c r="F281" s="52">
        <v>2.5034705770684869</v>
      </c>
      <c r="H281" s="53">
        <f t="shared" si="9"/>
        <v>39.054141002268395</v>
      </c>
      <c r="I281" s="52">
        <f t="shared" si="8"/>
        <v>0.89569609197441391</v>
      </c>
      <c r="J281" s="52"/>
      <c r="K281" s="52"/>
      <c r="L281" s="52"/>
      <c r="N281" s="57"/>
      <c r="O281" s="57"/>
      <c r="P281" s="57"/>
      <c r="Q281" s="57"/>
      <c r="R281" s="57"/>
      <c r="S281" s="57"/>
      <c r="U281" s="57"/>
      <c r="V281" s="57"/>
    </row>
    <row r="282" spans="1:22" x14ac:dyDescent="0.3">
      <c r="A282" s="50">
        <v>1718</v>
      </c>
      <c r="B282" s="51" t="s">
        <v>72</v>
      </c>
      <c r="C282" s="51" t="s">
        <v>96</v>
      </c>
      <c r="D282" s="51">
        <v>1</v>
      </c>
      <c r="E282" s="51">
        <v>87204</v>
      </c>
      <c r="F282" s="52">
        <v>2.4496104208133924</v>
      </c>
      <c r="H282" s="53">
        <f t="shared" si="9"/>
        <v>38.213922564688922</v>
      </c>
      <c r="I282" s="52">
        <f t="shared" si="8"/>
        <v>0.87642591084557864</v>
      </c>
      <c r="J282" s="52"/>
      <c r="K282" s="52"/>
      <c r="L282" s="52"/>
      <c r="N282" s="57"/>
      <c r="O282" s="57"/>
      <c r="P282" s="57"/>
      <c r="Q282" s="57"/>
      <c r="R282" s="57"/>
      <c r="S282" s="57"/>
      <c r="U282" s="57"/>
      <c r="V282" s="57"/>
    </row>
    <row r="283" spans="1:22" x14ac:dyDescent="0.3">
      <c r="A283" s="50">
        <v>1719</v>
      </c>
      <c r="B283" s="51" t="s">
        <v>72</v>
      </c>
      <c r="C283" s="51" t="s">
        <v>96</v>
      </c>
      <c r="D283" s="51">
        <v>1</v>
      </c>
      <c r="E283" s="51">
        <v>87204</v>
      </c>
      <c r="F283" s="52">
        <v>2.4896222695667816</v>
      </c>
      <c r="H283" s="53">
        <f t="shared" si="9"/>
        <v>38.838107405241793</v>
      </c>
      <c r="I283" s="52">
        <f t="shared" si="8"/>
        <v>0.89074142023856229</v>
      </c>
      <c r="J283" s="52"/>
      <c r="K283" s="52"/>
      <c r="L283" s="52"/>
      <c r="N283" s="57"/>
      <c r="O283" s="57"/>
      <c r="P283" s="57"/>
      <c r="Q283" s="57"/>
      <c r="R283" s="57"/>
      <c r="S283" s="57"/>
      <c r="U283" s="57"/>
      <c r="V283" s="57"/>
    </row>
    <row r="284" spans="1:22" x14ac:dyDescent="0.3">
      <c r="A284" s="50">
        <v>1720</v>
      </c>
      <c r="B284" s="51" t="s">
        <v>72</v>
      </c>
      <c r="C284" s="51" t="s">
        <v>96</v>
      </c>
      <c r="D284" s="51">
        <v>1</v>
      </c>
      <c r="E284" s="51">
        <v>87204</v>
      </c>
      <c r="F284" s="52">
        <v>3.6615186754588547</v>
      </c>
      <c r="H284" s="53">
        <f t="shared" si="9"/>
        <v>57.119691337158137</v>
      </c>
      <c r="I284" s="52">
        <f t="shared" si="8"/>
        <v>1.3100245708260663</v>
      </c>
      <c r="J284" s="52"/>
      <c r="K284" s="52"/>
      <c r="L284" s="52"/>
      <c r="N284" s="57"/>
      <c r="O284" s="57"/>
      <c r="P284" s="57"/>
      <c r="Q284" s="57"/>
      <c r="R284" s="57"/>
      <c r="S284" s="57"/>
      <c r="U284" s="57"/>
      <c r="V284" s="57"/>
    </row>
    <row r="285" spans="1:22" x14ac:dyDescent="0.3">
      <c r="A285" s="50">
        <v>1721</v>
      </c>
      <c r="B285" s="51" t="s">
        <v>72</v>
      </c>
      <c r="C285" s="51" t="s">
        <v>96</v>
      </c>
      <c r="D285" s="51">
        <v>1</v>
      </c>
      <c r="E285" s="51">
        <v>87204</v>
      </c>
      <c r="F285" s="52">
        <v>2.4338466760573119</v>
      </c>
      <c r="H285" s="53">
        <f t="shared" si="9"/>
        <v>37.968008146494064</v>
      </c>
      <c r="I285" s="52">
        <f t="shared" si="8"/>
        <v>0.87078593061084497</v>
      </c>
      <c r="J285" s="52"/>
      <c r="K285" s="52"/>
      <c r="L285" s="52"/>
      <c r="N285" s="57"/>
      <c r="O285" s="57"/>
      <c r="P285" s="57"/>
      <c r="Q285" s="57"/>
      <c r="R285" s="57"/>
      <c r="S285" s="57"/>
      <c r="U285" s="57"/>
      <c r="V285" s="57"/>
    </row>
    <row r="286" spans="1:22" x14ac:dyDescent="0.3">
      <c r="A286" s="50">
        <v>1722</v>
      </c>
      <c r="B286" s="51" t="s">
        <v>72</v>
      </c>
      <c r="C286" s="51" t="s">
        <v>96</v>
      </c>
      <c r="D286" s="51">
        <v>1</v>
      </c>
      <c r="E286" s="51">
        <v>87204</v>
      </c>
      <c r="F286" s="52">
        <v>2.3331073367084283</v>
      </c>
      <c r="H286" s="53">
        <f t="shared" si="9"/>
        <v>36.396474452651482</v>
      </c>
      <c r="I286" s="52">
        <f t="shared" si="8"/>
        <v>0.83474323316938404</v>
      </c>
      <c r="J286" s="52"/>
      <c r="K286" s="52"/>
      <c r="L286" s="52"/>
      <c r="N286" s="57"/>
      <c r="O286" s="57"/>
      <c r="P286" s="57"/>
      <c r="Q286" s="57"/>
      <c r="R286" s="57"/>
      <c r="S286" s="57"/>
      <c r="U286" s="57"/>
      <c r="V286" s="57"/>
    </row>
    <row r="287" spans="1:22" x14ac:dyDescent="0.3">
      <c r="A287" s="50">
        <v>1723</v>
      </c>
      <c r="B287" s="51" t="s">
        <v>72</v>
      </c>
      <c r="C287" s="51" t="s">
        <v>96</v>
      </c>
      <c r="D287" s="51">
        <v>1</v>
      </c>
      <c r="E287" s="51">
        <v>87204</v>
      </c>
      <c r="F287" s="52">
        <v>2.530391414343828</v>
      </c>
      <c r="H287" s="53">
        <f t="shared" si="9"/>
        <v>39.474106063763713</v>
      </c>
      <c r="I287" s="52">
        <f t="shared" si="8"/>
        <v>0.90532787633052869</v>
      </c>
      <c r="J287" s="52"/>
      <c r="K287" s="52"/>
      <c r="L287" s="52"/>
      <c r="N287" s="57"/>
      <c r="O287" s="57"/>
      <c r="P287" s="57"/>
      <c r="Q287" s="57"/>
      <c r="R287" s="57"/>
      <c r="S287" s="57"/>
      <c r="U287" s="57"/>
      <c r="V287" s="57"/>
    </row>
    <row r="288" spans="1:22" x14ac:dyDescent="0.3">
      <c r="A288" s="50">
        <v>1724</v>
      </c>
      <c r="B288" s="51" t="s">
        <v>72</v>
      </c>
      <c r="C288" s="51" t="s">
        <v>96</v>
      </c>
      <c r="D288" s="51">
        <v>1</v>
      </c>
      <c r="E288" s="51">
        <v>87204</v>
      </c>
      <c r="F288" s="52">
        <v>3.3142223138759479</v>
      </c>
      <c r="H288" s="53">
        <f t="shared" si="9"/>
        <v>51.701868096464786</v>
      </c>
      <c r="I288" s="52">
        <f t="shared" si="8"/>
        <v>1.185768269723058</v>
      </c>
      <c r="J288" s="52"/>
      <c r="K288" s="52"/>
      <c r="L288" s="52"/>
      <c r="N288" s="57"/>
      <c r="O288" s="57"/>
      <c r="P288" s="57"/>
      <c r="Q288" s="57"/>
      <c r="R288" s="57"/>
      <c r="S288" s="57"/>
      <c r="U288" s="57"/>
      <c r="V288" s="57"/>
    </row>
    <row r="289" spans="1:22" x14ac:dyDescent="0.3">
      <c r="A289" s="50">
        <v>1725</v>
      </c>
      <c r="B289" s="51" t="s">
        <v>72</v>
      </c>
      <c r="C289" s="51" t="s">
        <v>96</v>
      </c>
      <c r="D289" s="51">
        <v>1</v>
      </c>
      <c r="E289" s="51">
        <v>87204</v>
      </c>
      <c r="F289" s="52">
        <v>3.3336139973953971</v>
      </c>
      <c r="H289" s="53">
        <f t="shared" si="9"/>
        <v>52.004378359368204</v>
      </c>
      <c r="I289" s="52">
        <f t="shared" si="8"/>
        <v>1.1927062602488006</v>
      </c>
      <c r="J289" s="52"/>
      <c r="K289" s="52"/>
      <c r="L289" s="52"/>
      <c r="N289" s="57"/>
      <c r="O289" s="57"/>
      <c r="P289" s="57"/>
      <c r="Q289" s="57"/>
      <c r="R289" s="57"/>
      <c r="S289" s="57"/>
      <c r="U289" s="57"/>
      <c r="V289" s="57"/>
    </row>
    <row r="290" spans="1:22" x14ac:dyDescent="0.3">
      <c r="A290" s="50">
        <v>1726</v>
      </c>
      <c r="B290" s="51" t="s">
        <v>72</v>
      </c>
      <c r="C290" s="51" t="s">
        <v>96</v>
      </c>
      <c r="D290" s="51">
        <v>1</v>
      </c>
      <c r="E290" s="51">
        <v>87204</v>
      </c>
      <c r="F290" s="52">
        <v>2.7128832521469186</v>
      </c>
      <c r="H290" s="53">
        <f t="shared" si="9"/>
        <v>42.320978733491934</v>
      </c>
      <c r="I290" s="52">
        <f t="shared" si="8"/>
        <v>0.97062012599174197</v>
      </c>
      <c r="J290" s="52"/>
      <c r="K290" s="52"/>
      <c r="L290" s="52"/>
      <c r="N290" s="57"/>
      <c r="O290" s="57"/>
      <c r="P290" s="57"/>
      <c r="Q290" s="57"/>
      <c r="R290" s="57"/>
      <c r="S290" s="57"/>
      <c r="U290" s="57"/>
      <c r="V290" s="57"/>
    </row>
    <row r="291" spans="1:22" x14ac:dyDescent="0.3">
      <c r="A291" s="50">
        <v>1727</v>
      </c>
      <c r="B291" s="51" t="s">
        <v>72</v>
      </c>
      <c r="C291" s="51" t="s">
        <v>96</v>
      </c>
      <c r="D291" s="51">
        <v>1</v>
      </c>
      <c r="E291" s="51">
        <v>87204</v>
      </c>
      <c r="F291" s="52">
        <v>3.0532176446703252</v>
      </c>
      <c r="H291" s="53">
        <f t="shared" si="9"/>
        <v>47.630195256857071</v>
      </c>
      <c r="I291" s="52">
        <f t="shared" si="8"/>
        <v>1.0923855615994009</v>
      </c>
      <c r="J291" s="52"/>
      <c r="K291" s="52"/>
      <c r="L291" s="52"/>
      <c r="N291" s="57"/>
      <c r="O291" s="57"/>
      <c r="P291" s="57"/>
      <c r="Q291" s="57"/>
      <c r="R291" s="57"/>
      <c r="S291" s="57"/>
      <c r="U291" s="57"/>
      <c r="V291" s="57"/>
    </row>
    <row r="292" spans="1:22" x14ac:dyDescent="0.3">
      <c r="A292" s="50">
        <v>1728</v>
      </c>
      <c r="B292" s="51" t="s">
        <v>72</v>
      </c>
      <c r="C292" s="51" t="s">
        <v>96</v>
      </c>
      <c r="D292" s="51">
        <v>1</v>
      </c>
      <c r="E292" s="51">
        <v>87204</v>
      </c>
      <c r="F292" s="52">
        <v>2.9929963219926687</v>
      </c>
      <c r="H292" s="53">
        <f t="shared" si="9"/>
        <v>46.690742623085633</v>
      </c>
      <c r="I292" s="52">
        <f t="shared" si="8"/>
        <v>1.0708394711959459</v>
      </c>
      <c r="J292" s="52"/>
      <c r="K292" s="52"/>
      <c r="L292" s="52"/>
      <c r="N292" s="57"/>
      <c r="O292" s="57"/>
      <c r="P292" s="57"/>
      <c r="Q292" s="57"/>
      <c r="R292" s="57"/>
      <c r="S292" s="57"/>
      <c r="U292" s="57"/>
      <c r="V292" s="57"/>
    </row>
    <row r="293" spans="1:22" x14ac:dyDescent="0.3">
      <c r="A293" s="50">
        <v>1729</v>
      </c>
      <c r="B293" s="51" t="s">
        <v>72</v>
      </c>
      <c r="C293" s="51" t="s">
        <v>96</v>
      </c>
      <c r="D293" s="51">
        <v>1</v>
      </c>
      <c r="E293" s="51">
        <v>87204</v>
      </c>
      <c r="F293" s="52">
        <v>3.033566530237501</v>
      </c>
      <c r="H293" s="53">
        <f t="shared" si="9"/>
        <v>47.323637871705017</v>
      </c>
      <c r="I293" s="52">
        <f t="shared" si="8"/>
        <v>1.0853547514266553</v>
      </c>
      <c r="J293" s="52"/>
      <c r="K293" s="52"/>
      <c r="L293" s="52"/>
      <c r="N293" s="57"/>
      <c r="O293" s="57"/>
      <c r="P293" s="57"/>
      <c r="Q293" s="57"/>
      <c r="R293" s="57"/>
      <c r="S293" s="57"/>
      <c r="U293" s="57"/>
      <c r="V293" s="57"/>
    </row>
    <row r="294" spans="1:22" x14ac:dyDescent="0.3">
      <c r="A294" s="50">
        <v>1730</v>
      </c>
      <c r="B294" s="51" t="s">
        <v>72</v>
      </c>
      <c r="C294" s="51" t="s">
        <v>96</v>
      </c>
      <c r="D294" s="51">
        <v>1</v>
      </c>
      <c r="E294" s="51">
        <v>87204</v>
      </c>
      <c r="F294" s="52">
        <v>2.4331093322276973</v>
      </c>
      <c r="H294" s="53">
        <f t="shared" si="9"/>
        <v>37.956505582752079</v>
      </c>
      <c r="I294" s="52">
        <f t="shared" si="8"/>
        <v>0.87052212244282545</v>
      </c>
      <c r="J294" s="52"/>
      <c r="K294" s="52"/>
      <c r="L294" s="52"/>
      <c r="N294" s="57"/>
      <c r="O294" s="57"/>
      <c r="P294" s="57"/>
      <c r="Q294" s="57"/>
      <c r="R294" s="57"/>
      <c r="S294" s="57"/>
      <c r="U294" s="57"/>
      <c r="V294" s="57"/>
    </row>
    <row r="295" spans="1:22" x14ac:dyDescent="0.3">
      <c r="A295" s="50">
        <v>1731</v>
      </c>
      <c r="B295" s="51" t="s">
        <v>72</v>
      </c>
      <c r="C295" s="51" t="s">
        <v>96</v>
      </c>
      <c r="D295" s="51">
        <v>1</v>
      </c>
      <c r="E295" s="51">
        <v>87204</v>
      </c>
      <c r="F295" s="52">
        <v>2.3046089289646594</v>
      </c>
      <c r="H295" s="53">
        <f t="shared" si="9"/>
        <v>35.951899291848683</v>
      </c>
      <c r="I295" s="52">
        <f t="shared" si="8"/>
        <v>0.82454702288538795</v>
      </c>
      <c r="J295" s="52"/>
      <c r="K295" s="52"/>
      <c r="L295" s="52"/>
      <c r="N295" s="57"/>
      <c r="O295" s="57"/>
      <c r="P295" s="57"/>
      <c r="Q295" s="57"/>
      <c r="R295" s="57"/>
      <c r="S295" s="57"/>
      <c r="U295" s="57"/>
      <c r="V295" s="57"/>
    </row>
    <row r="296" spans="1:22" x14ac:dyDescent="0.3">
      <c r="A296" s="50">
        <v>1732</v>
      </c>
      <c r="B296" s="51" t="s">
        <v>72</v>
      </c>
      <c r="C296" s="51" t="s">
        <v>96</v>
      </c>
      <c r="D296" s="51">
        <v>1</v>
      </c>
      <c r="E296" s="51">
        <v>87204</v>
      </c>
      <c r="F296" s="52">
        <v>2.2839559379680625</v>
      </c>
      <c r="H296" s="53">
        <f t="shared" si="9"/>
        <v>35.629712632301775</v>
      </c>
      <c r="I296" s="52">
        <f t="shared" si="8"/>
        <v>0.81715775955923531</v>
      </c>
      <c r="J296" s="52"/>
      <c r="K296" s="52"/>
      <c r="L296" s="52"/>
      <c r="N296" s="57"/>
      <c r="O296" s="57"/>
      <c r="P296" s="57"/>
      <c r="Q296" s="57"/>
      <c r="R296" s="57"/>
      <c r="S296" s="57"/>
      <c r="U296" s="57"/>
      <c r="V296" s="57"/>
    </row>
    <row r="297" spans="1:22" x14ac:dyDescent="0.3">
      <c r="A297" s="50">
        <v>1733</v>
      </c>
      <c r="B297" s="51" t="s">
        <v>72</v>
      </c>
      <c r="C297" s="51" t="s">
        <v>96</v>
      </c>
      <c r="D297" s="51">
        <v>1</v>
      </c>
      <c r="E297" s="51">
        <v>87204</v>
      </c>
      <c r="F297" s="52">
        <v>2.0243952216973375</v>
      </c>
      <c r="H297" s="53">
        <f t="shared" si="9"/>
        <v>31.580565458478464</v>
      </c>
      <c r="I297" s="52">
        <f t="shared" si="8"/>
        <v>0.72429167144806339</v>
      </c>
      <c r="J297" s="52"/>
      <c r="K297" s="52"/>
      <c r="L297" s="52"/>
      <c r="N297" s="57"/>
      <c r="O297" s="57"/>
      <c r="P297" s="57"/>
      <c r="Q297" s="57"/>
      <c r="R297" s="57"/>
      <c r="S297" s="57"/>
      <c r="U297" s="57"/>
      <c r="V297" s="57"/>
    </row>
    <row r="298" spans="1:22" x14ac:dyDescent="0.3">
      <c r="A298" s="50">
        <v>1734</v>
      </c>
      <c r="B298" s="51" t="s">
        <v>72</v>
      </c>
      <c r="C298" s="51" t="s">
        <v>96</v>
      </c>
      <c r="D298" s="51">
        <v>1</v>
      </c>
      <c r="E298" s="51">
        <v>87204</v>
      </c>
      <c r="F298" s="52">
        <v>2.2961527385421392</v>
      </c>
      <c r="H298" s="53">
        <f t="shared" si="9"/>
        <v>35.819982721257375</v>
      </c>
      <c r="I298" s="52">
        <f t="shared" si="8"/>
        <v>0.82152155225121271</v>
      </c>
      <c r="J298" s="52"/>
      <c r="K298" s="52"/>
      <c r="L298" s="52"/>
      <c r="N298" s="57"/>
      <c r="O298" s="57"/>
      <c r="P298" s="57"/>
      <c r="Q298" s="57"/>
      <c r="R298" s="57"/>
      <c r="S298" s="57"/>
      <c r="U298" s="57"/>
      <c r="V298" s="57"/>
    </row>
    <row r="299" spans="1:22" x14ac:dyDescent="0.3">
      <c r="A299" s="50">
        <v>1735</v>
      </c>
      <c r="B299" s="51" t="s">
        <v>72</v>
      </c>
      <c r="C299" s="51" t="s">
        <v>96</v>
      </c>
      <c r="D299" s="51">
        <v>1</v>
      </c>
      <c r="E299" s="51">
        <v>87204</v>
      </c>
      <c r="F299" s="52">
        <v>2.4127375121085421</v>
      </c>
      <c r="H299" s="53">
        <f t="shared" si="9"/>
        <v>37.638705188893262</v>
      </c>
      <c r="I299" s="52">
        <f t="shared" si="8"/>
        <v>0.86323345692613329</v>
      </c>
      <c r="J299" s="52"/>
      <c r="K299" s="52"/>
      <c r="L299" s="52"/>
      <c r="N299" s="57"/>
      <c r="O299" s="57"/>
      <c r="P299" s="57"/>
      <c r="Q299" s="57"/>
      <c r="R299" s="57"/>
      <c r="S299" s="57"/>
      <c r="U299" s="57"/>
      <c r="V299" s="57"/>
    </row>
    <row r="300" spans="1:22" x14ac:dyDescent="0.3">
      <c r="A300" s="50">
        <v>1736</v>
      </c>
      <c r="B300" s="51" t="s">
        <v>72</v>
      </c>
      <c r="C300" s="51" t="s">
        <v>96</v>
      </c>
      <c r="D300" s="51">
        <v>1</v>
      </c>
      <c r="E300" s="51">
        <v>87204</v>
      </c>
      <c r="F300" s="52">
        <v>2.3956342060387938</v>
      </c>
      <c r="H300" s="53">
        <f t="shared" si="9"/>
        <v>37.371893614205185</v>
      </c>
      <c r="I300" s="52">
        <f t="shared" si="8"/>
        <v>0.85711420609616951</v>
      </c>
      <c r="J300" s="52"/>
      <c r="K300" s="52"/>
      <c r="L300" s="52"/>
      <c r="N300" s="57"/>
      <c r="O300" s="57"/>
      <c r="P300" s="57"/>
      <c r="Q300" s="57"/>
      <c r="R300" s="57"/>
      <c r="S300" s="57"/>
      <c r="U300" s="57"/>
      <c r="V300" s="57"/>
    </row>
    <row r="301" spans="1:22" x14ac:dyDescent="0.3">
      <c r="A301" s="50">
        <v>1737</v>
      </c>
      <c r="B301" s="51" t="s">
        <v>72</v>
      </c>
      <c r="C301" s="51" t="s">
        <v>96</v>
      </c>
      <c r="D301" s="51">
        <v>1</v>
      </c>
      <c r="E301" s="51">
        <v>87204</v>
      </c>
      <c r="F301" s="52">
        <v>2.6408108231908596</v>
      </c>
      <c r="H301" s="53">
        <f t="shared" si="9"/>
        <v>41.19664884177741</v>
      </c>
      <c r="I301" s="52">
        <f t="shared" si="8"/>
        <v>0.94483392600746319</v>
      </c>
      <c r="J301" s="52"/>
      <c r="K301" s="52"/>
      <c r="L301" s="52"/>
      <c r="N301" s="57"/>
      <c r="O301" s="57"/>
      <c r="P301" s="57"/>
      <c r="Q301" s="57"/>
      <c r="R301" s="57"/>
      <c r="S301" s="57"/>
      <c r="U301" s="57"/>
      <c r="V301" s="57"/>
    </row>
    <row r="302" spans="1:22" x14ac:dyDescent="0.3">
      <c r="A302" s="50">
        <v>1738</v>
      </c>
      <c r="B302" s="51" t="s">
        <v>72</v>
      </c>
      <c r="C302" s="51" t="s">
        <v>96</v>
      </c>
      <c r="D302" s="51">
        <v>1</v>
      </c>
      <c r="E302" s="51">
        <v>87204</v>
      </c>
      <c r="F302" s="52">
        <v>2.9381995623428327</v>
      </c>
      <c r="H302" s="53">
        <f t="shared" si="9"/>
        <v>45.835913172548196</v>
      </c>
      <c r="I302" s="52">
        <f t="shared" si="8"/>
        <v>1.051234190462552</v>
      </c>
      <c r="J302" s="52"/>
      <c r="K302" s="52"/>
      <c r="L302" s="52"/>
      <c r="N302" s="57"/>
      <c r="O302" s="57"/>
      <c r="P302" s="57"/>
      <c r="Q302" s="57"/>
      <c r="R302" s="57"/>
      <c r="S302" s="57"/>
      <c r="U302" s="57"/>
      <c r="V302" s="57"/>
    </row>
    <row r="303" spans="1:22" x14ac:dyDescent="0.3">
      <c r="A303" s="50">
        <v>1739</v>
      </c>
      <c r="B303" s="51" t="s">
        <v>72</v>
      </c>
      <c r="C303" s="51" t="s">
        <v>96</v>
      </c>
      <c r="D303" s="51">
        <v>1</v>
      </c>
      <c r="E303" s="51">
        <v>87204</v>
      </c>
      <c r="F303" s="52">
        <v>2.3704883766135314</v>
      </c>
      <c r="H303" s="53">
        <f t="shared" si="9"/>
        <v>36.979618675171089</v>
      </c>
      <c r="I303" s="52">
        <f t="shared" si="8"/>
        <v>0.84811748716047641</v>
      </c>
      <c r="J303" s="52"/>
      <c r="K303" s="52"/>
      <c r="L303" s="52"/>
      <c r="N303" s="57"/>
      <c r="O303" s="57"/>
      <c r="P303" s="57"/>
      <c r="Q303" s="57"/>
      <c r="R303" s="57"/>
      <c r="S303" s="57"/>
      <c r="U303" s="57"/>
      <c r="V303" s="57"/>
    </row>
    <row r="304" spans="1:22" x14ac:dyDescent="0.3">
      <c r="A304" s="50">
        <v>1740</v>
      </c>
      <c r="B304" s="51" t="s">
        <v>72</v>
      </c>
      <c r="C304" s="51" t="s">
        <v>96</v>
      </c>
      <c r="D304" s="51">
        <v>1</v>
      </c>
      <c r="E304" s="51">
        <v>87204</v>
      </c>
      <c r="F304" s="52">
        <v>2.9543155509940888</v>
      </c>
      <c r="H304" s="53">
        <f t="shared" si="9"/>
        <v>46.087322595507786</v>
      </c>
      <c r="I304" s="52">
        <f t="shared" si="8"/>
        <v>1.0570001971356311</v>
      </c>
      <c r="J304" s="52"/>
      <c r="K304" s="52"/>
      <c r="L304" s="52"/>
      <c r="N304" s="57"/>
      <c r="O304" s="57"/>
      <c r="P304" s="57"/>
      <c r="Q304" s="57"/>
      <c r="R304" s="57"/>
      <c r="S304" s="57"/>
      <c r="U304" s="57"/>
      <c r="V304" s="57"/>
    </row>
    <row r="305" spans="1:22" x14ac:dyDescent="0.3">
      <c r="A305" s="50">
        <v>1741</v>
      </c>
      <c r="B305" s="51" t="s">
        <v>72</v>
      </c>
      <c r="C305" s="51" t="s">
        <v>96</v>
      </c>
      <c r="D305" s="51">
        <v>1</v>
      </c>
      <c r="E305" s="51">
        <v>87204</v>
      </c>
      <c r="F305" s="52">
        <v>3.730211744474071</v>
      </c>
      <c r="H305" s="53">
        <f t="shared" si="9"/>
        <v>58.191303213795514</v>
      </c>
      <c r="I305" s="52">
        <f t="shared" si="8"/>
        <v>1.3346016974862509</v>
      </c>
      <c r="J305" s="52"/>
      <c r="K305" s="52"/>
      <c r="L305" s="52"/>
      <c r="N305" s="57"/>
      <c r="O305" s="57"/>
      <c r="P305" s="57"/>
      <c r="Q305" s="57"/>
      <c r="R305" s="57"/>
      <c r="S305" s="57"/>
      <c r="U305" s="57"/>
      <c r="V305" s="57"/>
    </row>
    <row r="306" spans="1:22" x14ac:dyDescent="0.3">
      <c r="A306" s="50">
        <v>1742</v>
      </c>
      <c r="B306" s="51" t="s">
        <v>72</v>
      </c>
      <c r="C306" s="51" t="s">
        <v>96</v>
      </c>
      <c r="D306" s="51">
        <v>1</v>
      </c>
      <c r="E306" s="51">
        <v>87204</v>
      </c>
      <c r="F306" s="52">
        <v>2.534217725821228</v>
      </c>
      <c r="H306" s="53">
        <f t="shared" si="9"/>
        <v>39.533796522811159</v>
      </c>
      <c r="I306" s="52">
        <f t="shared" si="8"/>
        <v>0.90669686075893674</v>
      </c>
      <c r="J306" s="52"/>
      <c r="K306" s="52"/>
      <c r="L306" s="52"/>
      <c r="N306" s="57"/>
      <c r="O306" s="57"/>
      <c r="P306" s="57"/>
      <c r="Q306" s="57"/>
      <c r="R306" s="57"/>
      <c r="S306" s="57"/>
      <c r="U306" s="57"/>
      <c r="V306" s="57"/>
    </row>
    <row r="307" spans="1:22" x14ac:dyDescent="0.3">
      <c r="A307" s="50">
        <v>1743</v>
      </c>
      <c r="B307" s="51" t="s">
        <v>72</v>
      </c>
      <c r="C307" s="51" t="s">
        <v>96</v>
      </c>
      <c r="D307" s="51">
        <v>1</v>
      </c>
      <c r="E307" s="51">
        <v>87204</v>
      </c>
      <c r="F307" s="52">
        <v>2.3316915702836258</v>
      </c>
      <c r="H307" s="53">
        <f t="shared" si="9"/>
        <v>36.374388496424565</v>
      </c>
      <c r="I307" s="52">
        <f t="shared" si="8"/>
        <v>0.83423669777589482</v>
      </c>
      <c r="J307" s="52"/>
      <c r="K307" s="52"/>
      <c r="L307" s="52"/>
      <c r="N307" s="57"/>
      <c r="O307" s="57"/>
      <c r="P307" s="57"/>
      <c r="Q307" s="57"/>
      <c r="R307" s="57"/>
      <c r="S307" s="57"/>
      <c r="U307" s="57"/>
      <c r="V307" s="57"/>
    </row>
    <row r="308" spans="1:22" x14ac:dyDescent="0.3">
      <c r="A308" s="50">
        <v>1744</v>
      </c>
      <c r="B308" s="51" t="s">
        <v>72</v>
      </c>
      <c r="C308" s="51" t="s">
        <v>96</v>
      </c>
      <c r="D308" s="51">
        <v>1</v>
      </c>
      <c r="E308" s="51">
        <v>87204</v>
      </c>
      <c r="F308" s="52">
        <v>1.8949396669377947</v>
      </c>
      <c r="H308" s="53">
        <f t="shared" si="9"/>
        <v>29.561058804229599</v>
      </c>
      <c r="I308" s="52">
        <f t="shared" si="8"/>
        <v>0.67797483611370124</v>
      </c>
      <c r="J308" s="52"/>
      <c r="K308" s="52"/>
      <c r="L308" s="52"/>
      <c r="N308" s="57"/>
      <c r="O308" s="57"/>
      <c r="P308" s="57"/>
      <c r="Q308" s="57"/>
      <c r="R308" s="57"/>
      <c r="S308" s="57"/>
      <c r="U308" s="57"/>
      <c r="V308" s="57"/>
    </row>
    <row r="309" spans="1:22" x14ac:dyDescent="0.3">
      <c r="A309" s="50">
        <v>1745</v>
      </c>
      <c r="B309" s="51" t="s">
        <v>72</v>
      </c>
      <c r="C309" s="51" t="s">
        <v>96</v>
      </c>
      <c r="D309" s="51">
        <v>1</v>
      </c>
      <c r="E309" s="51">
        <v>87204</v>
      </c>
      <c r="F309" s="52">
        <v>2.037590536015673</v>
      </c>
      <c r="H309" s="53">
        <f t="shared" si="9"/>
        <v>31.786412361844501</v>
      </c>
      <c r="I309" s="52">
        <f t="shared" si="8"/>
        <v>0.72901271413798685</v>
      </c>
      <c r="J309" s="52"/>
      <c r="K309" s="52"/>
      <c r="L309" s="52"/>
      <c r="N309" s="57"/>
      <c r="O309" s="57"/>
      <c r="P309" s="57"/>
      <c r="Q309" s="57"/>
      <c r="R309" s="57"/>
      <c r="S309" s="57"/>
      <c r="U309" s="57"/>
      <c r="V309" s="57"/>
    </row>
    <row r="310" spans="1:22" x14ac:dyDescent="0.3">
      <c r="A310" s="50">
        <v>1746</v>
      </c>
      <c r="B310" s="51" t="s">
        <v>72</v>
      </c>
      <c r="C310" s="51" t="s">
        <v>96</v>
      </c>
      <c r="D310" s="51">
        <v>1</v>
      </c>
      <c r="E310" s="51">
        <v>87204</v>
      </c>
      <c r="F310" s="52">
        <v>2.1726008537939174</v>
      </c>
      <c r="H310" s="53">
        <f t="shared" si="9"/>
        <v>33.892573319185111</v>
      </c>
      <c r="I310" s="52">
        <f t="shared" si="8"/>
        <v>0.7773169423234052</v>
      </c>
      <c r="J310" s="52"/>
      <c r="K310" s="52"/>
      <c r="L310" s="52"/>
      <c r="N310" s="57"/>
      <c r="O310" s="57"/>
      <c r="P310" s="57"/>
      <c r="Q310" s="57"/>
      <c r="R310" s="57"/>
      <c r="S310" s="57"/>
      <c r="U310" s="57"/>
      <c r="V310" s="57"/>
    </row>
    <row r="311" spans="1:22" x14ac:dyDescent="0.3">
      <c r="A311" s="50">
        <v>1747</v>
      </c>
      <c r="B311" s="51" t="s">
        <v>72</v>
      </c>
      <c r="C311" s="51" t="s">
        <v>96</v>
      </c>
      <c r="D311" s="51">
        <v>1</v>
      </c>
      <c r="E311" s="51">
        <v>87204</v>
      </c>
      <c r="F311" s="52">
        <v>1.9944653112330102</v>
      </c>
      <c r="H311" s="53">
        <f t="shared" si="9"/>
        <v>31.113658855234959</v>
      </c>
      <c r="I311" s="52">
        <f t="shared" si="8"/>
        <v>0.7135832956110949</v>
      </c>
      <c r="J311" s="52"/>
      <c r="K311" s="52"/>
      <c r="L311" s="52"/>
      <c r="N311" s="57"/>
      <c r="O311" s="57"/>
      <c r="P311" s="57"/>
      <c r="Q311" s="57"/>
      <c r="R311" s="57"/>
      <c r="S311" s="57"/>
      <c r="U311" s="57"/>
      <c r="V311" s="57"/>
    </row>
    <row r="312" spans="1:22" x14ac:dyDescent="0.3">
      <c r="A312" s="50">
        <v>1748</v>
      </c>
      <c r="B312" s="51" t="s">
        <v>72</v>
      </c>
      <c r="C312" s="51" t="s">
        <v>96</v>
      </c>
      <c r="D312" s="51">
        <v>1</v>
      </c>
      <c r="E312" s="51">
        <v>87204</v>
      </c>
      <c r="F312" s="52">
        <v>2.0325273120245511</v>
      </c>
      <c r="H312" s="53">
        <f t="shared" si="9"/>
        <v>31.707426067582997</v>
      </c>
      <c r="I312" s="52">
        <f t="shared" si="8"/>
        <v>0.7272011849819503</v>
      </c>
      <c r="J312" s="52"/>
      <c r="K312" s="52"/>
      <c r="L312" s="52"/>
      <c r="N312" s="57"/>
      <c r="O312" s="57"/>
      <c r="P312" s="57"/>
      <c r="Q312" s="57"/>
      <c r="R312" s="57"/>
      <c r="S312" s="57"/>
      <c r="U312" s="57"/>
      <c r="V312" s="57"/>
    </row>
    <row r="313" spans="1:22" x14ac:dyDescent="0.3">
      <c r="A313" s="50">
        <v>1749</v>
      </c>
      <c r="B313" s="51" t="s">
        <v>72</v>
      </c>
      <c r="C313" s="51" t="s">
        <v>96</v>
      </c>
      <c r="D313" s="51">
        <v>1</v>
      </c>
      <c r="E313" s="51">
        <v>87204</v>
      </c>
      <c r="F313" s="52">
        <v>2.2780959854952303</v>
      </c>
      <c r="H313" s="53">
        <f t="shared" si="9"/>
        <v>35.538297373725591</v>
      </c>
      <c r="I313" s="52">
        <f t="shared" si="8"/>
        <v>0.81506117549024337</v>
      </c>
      <c r="J313" s="52"/>
      <c r="K313" s="52"/>
      <c r="L313" s="52"/>
      <c r="N313" s="57"/>
      <c r="O313" s="57"/>
      <c r="P313" s="57"/>
      <c r="Q313" s="57"/>
      <c r="R313" s="57"/>
      <c r="S313" s="57"/>
      <c r="U313" s="57"/>
      <c r="V313" s="57"/>
    </row>
    <row r="314" spans="1:22" x14ac:dyDescent="0.3">
      <c r="A314" s="50">
        <v>1750</v>
      </c>
      <c r="B314" s="51" t="s">
        <v>72</v>
      </c>
      <c r="C314" s="51" t="s">
        <v>96</v>
      </c>
      <c r="D314" s="51">
        <v>1</v>
      </c>
      <c r="E314" s="51">
        <v>87204</v>
      </c>
      <c r="F314" s="52">
        <v>2.1031600512867934</v>
      </c>
      <c r="H314" s="53">
        <f t="shared" si="9"/>
        <v>32.80929680007398</v>
      </c>
      <c r="I314" s="52">
        <f t="shared" si="8"/>
        <v>0.75247229026361129</v>
      </c>
      <c r="J314" s="52"/>
      <c r="K314" s="52"/>
      <c r="L314" s="52"/>
      <c r="N314" s="57"/>
      <c r="O314" s="57"/>
      <c r="P314" s="57"/>
      <c r="Q314" s="57"/>
      <c r="R314" s="57"/>
      <c r="S314" s="57"/>
      <c r="U314" s="57"/>
      <c r="V314" s="57"/>
    </row>
    <row r="315" spans="1:22" x14ac:dyDescent="0.3">
      <c r="A315" s="50">
        <v>1751</v>
      </c>
      <c r="B315" s="51" t="s">
        <v>72</v>
      </c>
      <c r="C315" s="51" t="s">
        <v>96</v>
      </c>
      <c r="D315" s="51">
        <v>1</v>
      </c>
      <c r="E315" s="51">
        <v>87204</v>
      </c>
      <c r="F315" s="52">
        <v>2.2762560273821322</v>
      </c>
      <c r="H315" s="53">
        <f t="shared" si="9"/>
        <v>35.509594027161263</v>
      </c>
      <c r="I315" s="52">
        <f t="shared" si="8"/>
        <v>0.81440287205085227</v>
      </c>
      <c r="J315" s="52"/>
      <c r="K315" s="52"/>
      <c r="L315" s="52"/>
      <c r="N315" s="57"/>
      <c r="O315" s="57"/>
      <c r="P315" s="57"/>
      <c r="Q315" s="57"/>
      <c r="R315" s="57"/>
      <c r="S315" s="57"/>
      <c r="U315" s="57"/>
      <c r="V315" s="57"/>
    </row>
    <row r="316" spans="1:22" x14ac:dyDescent="0.3">
      <c r="A316" s="50">
        <v>1752</v>
      </c>
      <c r="B316" s="51" t="s">
        <v>72</v>
      </c>
      <c r="C316" s="51" t="s">
        <v>96</v>
      </c>
      <c r="D316" s="51">
        <v>1</v>
      </c>
      <c r="E316" s="51">
        <v>87204</v>
      </c>
      <c r="F316" s="52">
        <v>2.3776580723021876</v>
      </c>
      <c r="H316" s="53">
        <f t="shared" si="9"/>
        <v>37.091465927914129</v>
      </c>
      <c r="I316" s="52">
        <f t="shared" si="8"/>
        <v>0.85068267345337667</v>
      </c>
      <c r="J316" s="52"/>
      <c r="K316" s="52"/>
      <c r="L316" s="52"/>
      <c r="N316" s="57"/>
      <c r="O316" s="57"/>
      <c r="P316" s="57"/>
      <c r="Q316" s="57"/>
      <c r="R316" s="57"/>
      <c r="S316" s="57"/>
      <c r="U316" s="57"/>
      <c r="V316" s="57"/>
    </row>
    <row r="317" spans="1:22" x14ac:dyDescent="0.3">
      <c r="A317" s="50">
        <v>1753</v>
      </c>
      <c r="B317" s="51" t="s">
        <v>72</v>
      </c>
      <c r="C317" s="51" t="s">
        <v>96</v>
      </c>
      <c r="D317" s="51">
        <v>1</v>
      </c>
      <c r="E317" s="51">
        <v>87204</v>
      </c>
      <c r="F317" s="52">
        <v>2.5826835654285509</v>
      </c>
      <c r="H317" s="53">
        <f t="shared" si="9"/>
        <v>40.289863620685395</v>
      </c>
      <c r="I317" s="52">
        <f t="shared" si="8"/>
        <v>0.92403705382059076</v>
      </c>
      <c r="J317" s="52"/>
      <c r="K317" s="52"/>
      <c r="L317" s="52"/>
      <c r="N317" s="57"/>
      <c r="O317" s="57"/>
      <c r="P317" s="57"/>
      <c r="Q317" s="57"/>
      <c r="R317" s="57"/>
      <c r="S317" s="57"/>
      <c r="U317" s="57"/>
      <c r="V317" s="57"/>
    </row>
    <row r="318" spans="1:22" x14ac:dyDescent="0.3">
      <c r="A318" s="50">
        <v>1754</v>
      </c>
      <c r="B318" s="51" t="s">
        <v>72</v>
      </c>
      <c r="C318" s="51" t="s">
        <v>96</v>
      </c>
      <c r="D318" s="51">
        <v>1</v>
      </c>
      <c r="E318" s="51">
        <v>87204</v>
      </c>
      <c r="F318" s="52">
        <v>2.8131250982763549</v>
      </c>
      <c r="H318" s="53">
        <f t="shared" si="9"/>
        <v>43.884751533111135</v>
      </c>
      <c r="I318" s="52">
        <f t="shared" si="8"/>
        <v>1.0064848294369786</v>
      </c>
      <c r="J318" s="52"/>
      <c r="K318" s="52"/>
      <c r="L318" s="52"/>
      <c r="N318" s="57"/>
      <c r="O318" s="57"/>
      <c r="P318" s="57"/>
      <c r="Q318" s="57"/>
      <c r="R318" s="57"/>
      <c r="S318" s="57"/>
      <c r="U318" s="57"/>
      <c r="V318" s="57"/>
    </row>
    <row r="319" spans="1:22" x14ac:dyDescent="0.3">
      <c r="A319" s="50">
        <v>1755</v>
      </c>
      <c r="B319" s="51" t="s">
        <v>72</v>
      </c>
      <c r="C319" s="51" t="s">
        <v>96</v>
      </c>
      <c r="D319" s="51">
        <v>1</v>
      </c>
      <c r="E319" s="51">
        <v>87204</v>
      </c>
      <c r="F319" s="52">
        <v>2.2065252651709955</v>
      </c>
      <c r="H319" s="53">
        <f t="shared" si="9"/>
        <v>34.421794136667529</v>
      </c>
      <c r="I319" s="52">
        <f t="shared" si="8"/>
        <v>0.78945447769981947</v>
      </c>
      <c r="J319" s="52"/>
      <c r="K319" s="52"/>
      <c r="L319" s="52"/>
      <c r="N319" s="57"/>
      <c r="O319" s="57"/>
      <c r="P319" s="57"/>
      <c r="Q319" s="57"/>
      <c r="R319" s="57"/>
      <c r="S319" s="57"/>
      <c r="U319" s="57"/>
      <c r="V319" s="57"/>
    </row>
    <row r="320" spans="1:22" x14ac:dyDescent="0.3">
      <c r="A320" s="50">
        <v>1756</v>
      </c>
      <c r="B320" s="51" t="s">
        <v>72</v>
      </c>
      <c r="C320" s="51" t="s">
        <v>96</v>
      </c>
      <c r="D320" s="51">
        <v>1</v>
      </c>
      <c r="E320" s="51">
        <v>87204</v>
      </c>
      <c r="F320" s="52">
        <v>2.4878726801640072</v>
      </c>
      <c r="H320" s="53">
        <f t="shared" si="9"/>
        <v>38.810813810558514</v>
      </c>
      <c r="I320" s="52">
        <f t="shared" si="8"/>
        <v>0.89011544907477902</v>
      </c>
      <c r="J320" s="52"/>
      <c r="K320" s="52"/>
      <c r="L320" s="52"/>
      <c r="N320" s="57"/>
      <c r="O320" s="57"/>
      <c r="P320" s="57"/>
      <c r="Q320" s="57"/>
      <c r="R320" s="57"/>
      <c r="S320" s="57"/>
      <c r="U320" s="57"/>
      <c r="V320" s="57"/>
    </row>
    <row r="321" spans="1:22" x14ac:dyDescent="0.3">
      <c r="A321" s="50">
        <v>1757</v>
      </c>
      <c r="B321" s="51" t="s">
        <v>72</v>
      </c>
      <c r="C321" s="51" t="s">
        <v>96</v>
      </c>
      <c r="D321" s="51">
        <v>1</v>
      </c>
      <c r="E321" s="51">
        <v>87204</v>
      </c>
      <c r="F321" s="52">
        <v>3.7304057205281178</v>
      </c>
      <c r="H321" s="53">
        <f t="shared" si="9"/>
        <v>58.194329240238638</v>
      </c>
      <c r="I321" s="52">
        <f t="shared" si="8"/>
        <v>1.334671098578933</v>
      </c>
      <c r="J321" s="52"/>
      <c r="K321" s="52"/>
      <c r="L321" s="52"/>
      <c r="N321" s="57"/>
      <c r="O321" s="57"/>
      <c r="P321" s="57"/>
      <c r="Q321" s="57"/>
      <c r="R321" s="57"/>
      <c r="S321" s="57"/>
      <c r="U321" s="57"/>
      <c r="V321" s="57"/>
    </row>
    <row r="322" spans="1:22" x14ac:dyDescent="0.3">
      <c r="A322" s="50">
        <v>1758</v>
      </c>
      <c r="B322" s="51" t="s">
        <v>72</v>
      </c>
      <c r="C322" s="51" t="s">
        <v>96</v>
      </c>
      <c r="D322" s="51">
        <v>1</v>
      </c>
      <c r="E322" s="51">
        <v>87204</v>
      </c>
      <c r="F322" s="52">
        <v>3.2030676780966472</v>
      </c>
      <c r="H322" s="53">
        <f t="shared" si="9"/>
        <v>49.967855778307694</v>
      </c>
      <c r="I322" s="52">
        <f t="shared" ref="I322:I385" si="10">(H322/E322)*2000</f>
        <v>1.1459991692653477</v>
      </c>
      <c r="J322" s="52"/>
      <c r="K322" s="52"/>
      <c r="L322" s="52"/>
      <c r="N322" s="57"/>
      <c r="O322" s="57"/>
      <c r="P322" s="57"/>
      <c r="Q322" s="57"/>
      <c r="R322" s="57"/>
      <c r="S322" s="57"/>
      <c r="U322" s="57"/>
      <c r="V322" s="57"/>
    </row>
    <row r="323" spans="1:22" x14ac:dyDescent="0.3">
      <c r="A323" s="50">
        <v>1759</v>
      </c>
      <c r="B323" s="51" t="s">
        <v>72</v>
      </c>
      <c r="C323" s="51" t="s">
        <v>96</v>
      </c>
      <c r="D323" s="51">
        <v>1</v>
      </c>
      <c r="E323" s="51">
        <v>87204</v>
      </c>
      <c r="F323" s="52">
        <v>2.8297602761697807</v>
      </c>
      <c r="H323" s="53">
        <f t="shared" ref="H323:H364" si="11">(F323*12)*1.3</f>
        <v>44.144260308248583</v>
      </c>
      <c r="I323" s="52">
        <f t="shared" si="10"/>
        <v>1.0124365925473275</v>
      </c>
      <c r="J323" s="52"/>
      <c r="K323" s="52"/>
      <c r="L323" s="52"/>
      <c r="N323" s="57"/>
      <c r="O323" s="57"/>
      <c r="P323" s="57"/>
      <c r="Q323" s="57"/>
      <c r="R323" s="57"/>
      <c r="S323" s="57"/>
      <c r="U323" s="57"/>
      <c r="V323" s="57"/>
    </row>
    <row r="324" spans="1:22" x14ac:dyDescent="0.3">
      <c r="A324" s="50">
        <v>1760</v>
      </c>
      <c r="B324" s="51" t="s">
        <v>72</v>
      </c>
      <c r="C324" s="51" t="s">
        <v>96</v>
      </c>
      <c r="D324" s="51">
        <v>1</v>
      </c>
      <c r="E324" s="51">
        <v>87204</v>
      </c>
      <c r="F324" s="52">
        <v>2.2751659618365565</v>
      </c>
      <c r="H324" s="53">
        <f t="shared" si="11"/>
        <v>35.492589004650284</v>
      </c>
      <c r="I324" s="52">
        <f t="shared" si="10"/>
        <v>0.81401286648892901</v>
      </c>
      <c r="J324" s="52"/>
      <c r="K324" s="52"/>
      <c r="L324" s="52"/>
      <c r="N324" s="57"/>
      <c r="O324" s="57"/>
      <c r="P324" s="57"/>
      <c r="Q324" s="57"/>
      <c r="R324" s="57"/>
      <c r="S324" s="57"/>
      <c r="U324" s="57"/>
      <c r="V324" s="57"/>
    </row>
    <row r="325" spans="1:22" x14ac:dyDescent="0.3">
      <c r="A325" s="50">
        <v>1761</v>
      </c>
      <c r="B325" s="51" t="s">
        <v>72</v>
      </c>
      <c r="C325" s="51" t="s">
        <v>96</v>
      </c>
      <c r="D325" s="51">
        <v>1</v>
      </c>
      <c r="E325" s="51">
        <v>87204</v>
      </c>
      <c r="F325" s="52">
        <v>2.4630095585806662</v>
      </c>
      <c r="H325" s="53">
        <f t="shared" si="11"/>
        <v>38.422949113858394</v>
      </c>
      <c r="I325" s="52">
        <f t="shared" si="10"/>
        <v>0.88121987784639222</v>
      </c>
      <c r="J325" s="52"/>
      <c r="K325" s="52"/>
      <c r="L325" s="52"/>
      <c r="N325" s="57"/>
      <c r="O325" s="57"/>
      <c r="P325" s="57"/>
      <c r="Q325" s="57"/>
      <c r="R325" s="57"/>
      <c r="S325" s="57"/>
      <c r="U325" s="57"/>
      <c r="V325" s="57"/>
    </row>
    <row r="326" spans="1:22" x14ac:dyDescent="0.3">
      <c r="A326" s="50">
        <v>1762</v>
      </c>
      <c r="B326" s="51" t="s">
        <v>72</v>
      </c>
      <c r="C326" s="51" t="s">
        <v>96</v>
      </c>
      <c r="D326" s="51">
        <v>1</v>
      </c>
      <c r="E326" s="51">
        <v>87204</v>
      </c>
      <c r="F326" s="52">
        <v>2.3903743847151611</v>
      </c>
      <c r="H326" s="53">
        <f t="shared" si="11"/>
        <v>37.289840401556518</v>
      </c>
      <c r="I326" s="52">
        <f t="shared" si="10"/>
        <v>0.85523233800184661</v>
      </c>
      <c r="J326" s="52"/>
      <c r="K326" s="52"/>
      <c r="L326" s="52"/>
      <c r="N326" s="57"/>
      <c r="O326" s="57"/>
      <c r="P326" s="57"/>
      <c r="Q326" s="57"/>
      <c r="R326" s="57"/>
      <c r="S326" s="57"/>
      <c r="U326" s="57"/>
      <c r="V326" s="57"/>
    </row>
    <row r="327" spans="1:22" x14ac:dyDescent="0.3">
      <c r="A327" s="50">
        <v>1763</v>
      </c>
      <c r="B327" s="51" t="s">
        <v>72</v>
      </c>
      <c r="C327" s="51" t="s">
        <v>96</v>
      </c>
      <c r="D327" s="51">
        <v>1</v>
      </c>
      <c r="E327" s="51">
        <v>87204</v>
      </c>
      <c r="F327" s="52">
        <v>3.3230166503570384</v>
      </c>
      <c r="H327" s="53">
        <f t="shared" si="11"/>
        <v>51.839059745569799</v>
      </c>
      <c r="I327" s="52">
        <f t="shared" si="10"/>
        <v>1.1889147228468833</v>
      </c>
      <c r="J327" s="52"/>
      <c r="K327" s="52"/>
      <c r="L327" s="52"/>
      <c r="N327" s="57"/>
      <c r="O327" s="57"/>
      <c r="P327" s="57"/>
      <c r="Q327" s="57"/>
      <c r="R327" s="57"/>
      <c r="S327" s="57"/>
      <c r="U327" s="57"/>
      <c r="V327" s="57"/>
    </row>
    <row r="328" spans="1:22" x14ac:dyDescent="0.3">
      <c r="A328" s="50">
        <v>1764</v>
      </c>
      <c r="B328" s="51" t="s">
        <v>72</v>
      </c>
      <c r="C328" s="51" t="s">
        <v>96</v>
      </c>
      <c r="D328" s="51">
        <v>1</v>
      </c>
      <c r="E328" s="51">
        <v>87204</v>
      </c>
      <c r="F328" s="52">
        <v>2.6236408748587285</v>
      </c>
      <c r="H328" s="53">
        <f t="shared" si="11"/>
        <v>40.928797647796166</v>
      </c>
      <c r="I328" s="52">
        <f t="shared" si="10"/>
        <v>0.93869083179203172</v>
      </c>
      <c r="J328" s="52"/>
      <c r="K328" s="52"/>
      <c r="L328" s="52"/>
      <c r="N328" s="57"/>
      <c r="O328" s="57"/>
      <c r="P328" s="57"/>
      <c r="Q328" s="57"/>
      <c r="R328" s="57"/>
      <c r="S328" s="57"/>
      <c r="U328" s="57"/>
      <c r="V328" s="57"/>
    </row>
    <row r="329" spans="1:22" x14ac:dyDescent="0.3">
      <c r="A329" s="50">
        <v>1765</v>
      </c>
      <c r="B329" s="51" t="s">
        <v>72</v>
      </c>
      <c r="C329" s="51" t="s">
        <v>96</v>
      </c>
      <c r="D329" s="51">
        <v>1</v>
      </c>
      <c r="E329" s="51">
        <v>87204</v>
      </c>
      <c r="F329" s="52">
        <v>2.8124528417157255</v>
      </c>
      <c r="H329" s="53">
        <f t="shared" si="11"/>
        <v>43.874264330765321</v>
      </c>
      <c r="I329" s="52">
        <f t="shared" si="10"/>
        <v>1.006244308306163</v>
      </c>
      <c r="J329" s="52"/>
      <c r="K329" s="52"/>
      <c r="L329" s="52"/>
      <c r="N329" s="57"/>
      <c r="O329" s="57"/>
      <c r="P329" s="57"/>
      <c r="Q329" s="57"/>
      <c r="R329" s="57"/>
      <c r="S329" s="57"/>
      <c r="U329" s="57"/>
      <c r="V329" s="57"/>
    </row>
    <row r="330" spans="1:22" x14ac:dyDescent="0.3">
      <c r="A330" s="50">
        <v>1766</v>
      </c>
      <c r="B330" s="51" t="s">
        <v>72</v>
      </c>
      <c r="C330" s="51" t="s">
        <v>96</v>
      </c>
      <c r="D330" s="51">
        <v>1</v>
      </c>
      <c r="E330" s="51">
        <v>87204</v>
      </c>
      <c r="F330" s="52">
        <v>3.3805114005911965</v>
      </c>
      <c r="H330" s="53">
        <f t="shared" si="11"/>
        <v>52.735977849222671</v>
      </c>
      <c r="I330" s="52">
        <f t="shared" si="10"/>
        <v>1.2094852953814657</v>
      </c>
      <c r="J330" s="52"/>
      <c r="K330" s="52"/>
      <c r="L330" s="52"/>
      <c r="N330" s="57"/>
      <c r="O330" s="57"/>
      <c r="P330" s="57"/>
      <c r="Q330" s="57"/>
      <c r="R330" s="57"/>
      <c r="S330" s="57"/>
      <c r="U330" s="57"/>
      <c r="V330" s="57"/>
    </row>
    <row r="331" spans="1:22" x14ac:dyDescent="0.3">
      <c r="A331" s="50">
        <v>1767</v>
      </c>
      <c r="B331" s="51" t="s">
        <v>72</v>
      </c>
      <c r="C331" s="51" t="s">
        <v>96</v>
      </c>
      <c r="D331" s="51">
        <v>1</v>
      </c>
      <c r="E331" s="51">
        <v>87204</v>
      </c>
      <c r="F331" s="52">
        <v>3.4253717295501249</v>
      </c>
      <c r="H331" s="53">
        <f t="shared" si="11"/>
        <v>53.43579898098195</v>
      </c>
      <c r="I331" s="52">
        <f t="shared" si="10"/>
        <v>1.2255355025224062</v>
      </c>
      <c r="J331" s="52"/>
      <c r="K331" s="52"/>
      <c r="L331" s="52"/>
      <c r="N331" s="57"/>
      <c r="O331" s="57"/>
      <c r="P331" s="57"/>
      <c r="Q331" s="57"/>
      <c r="R331" s="57"/>
      <c r="S331" s="57"/>
      <c r="U331" s="57"/>
      <c r="V331" s="57"/>
    </row>
    <row r="332" spans="1:22" x14ac:dyDescent="0.3">
      <c r="A332" s="50">
        <v>1768</v>
      </c>
      <c r="B332" s="51" t="s">
        <v>72</v>
      </c>
      <c r="C332" s="51" t="s">
        <v>96</v>
      </c>
      <c r="D332" s="51">
        <v>1</v>
      </c>
      <c r="E332" s="51">
        <v>87204</v>
      </c>
      <c r="F332" s="52">
        <v>3.291163007394529</v>
      </c>
      <c r="H332" s="53">
        <f t="shared" si="11"/>
        <v>51.342142915354657</v>
      </c>
      <c r="I332" s="52">
        <f t="shared" si="10"/>
        <v>1.1775180706241608</v>
      </c>
      <c r="J332" s="52"/>
      <c r="K332" s="52"/>
      <c r="L332" s="52"/>
      <c r="N332" s="57"/>
      <c r="O332" s="57"/>
      <c r="P332" s="57"/>
      <c r="Q332" s="57"/>
      <c r="R332" s="57"/>
      <c r="S332" s="57"/>
      <c r="U332" s="57"/>
      <c r="V332" s="57"/>
    </row>
    <row r="333" spans="1:22" x14ac:dyDescent="0.3">
      <c r="A333" s="50">
        <v>1769</v>
      </c>
      <c r="B333" s="51" t="s">
        <v>72</v>
      </c>
      <c r="C333" s="51" t="s">
        <v>96</v>
      </c>
      <c r="D333" s="51">
        <v>1</v>
      </c>
      <c r="E333" s="51">
        <v>87204</v>
      </c>
      <c r="F333" s="52">
        <v>2.7733944411755971</v>
      </c>
      <c r="H333" s="53">
        <f t="shared" si="11"/>
        <v>43.264953282339313</v>
      </c>
      <c r="I333" s="52">
        <f t="shared" si="10"/>
        <v>0.99226992528643909</v>
      </c>
      <c r="J333" s="52"/>
      <c r="K333" s="52"/>
      <c r="L333" s="52"/>
      <c r="N333" s="57"/>
      <c r="O333" s="57"/>
      <c r="P333" s="57"/>
      <c r="Q333" s="57"/>
      <c r="R333" s="57"/>
      <c r="S333" s="57"/>
      <c r="U333" s="57"/>
      <c r="V333" s="57"/>
    </row>
    <row r="334" spans="1:22" x14ac:dyDescent="0.3">
      <c r="A334" s="50">
        <v>1770</v>
      </c>
      <c r="B334" s="51" t="s">
        <v>72</v>
      </c>
      <c r="C334" s="51" t="s">
        <v>96</v>
      </c>
      <c r="D334" s="51">
        <v>1</v>
      </c>
      <c r="E334" s="51">
        <v>87204</v>
      </c>
      <c r="F334" s="52">
        <v>2.8832179092488204</v>
      </c>
      <c r="H334" s="53">
        <f t="shared" si="11"/>
        <v>44.978199384281602</v>
      </c>
      <c r="I334" s="52">
        <f t="shared" si="10"/>
        <v>1.0315627582285585</v>
      </c>
      <c r="J334" s="52"/>
      <c r="K334" s="52"/>
      <c r="L334" s="52"/>
      <c r="N334" s="57"/>
      <c r="O334" s="57"/>
      <c r="P334" s="57"/>
      <c r="Q334" s="57"/>
      <c r="R334" s="57"/>
      <c r="S334" s="57"/>
      <c r="U334" s="57"/>
      <c r="V334" s="57"/>
    </row>
    <row r="335" spans="1:22" x14ac:dyDescent="0.3">
      <c r="A335" s="50">
        <v>1771</v>
      </c>
      <c r="B335" s="51" t="s">
        <v>72</v>
      </c>
      <c r="C335" s="51" t="s">
        <v>96</v>
      </c>
      <c r="D335" s="51">
        <v>1</v>
      </c>
      <c r="E335" s="51">
        <v>87204</v>
      </c>
      <c r="F335" s="52">
        <v>3.4992756852239673</v>
      </c>
      <c r="H335" s="53">
        <f t="shared" si="11"/>
        <v>54.588700689493891</v>
      </c>
      <c r="I335" s="52">
        <f t="shared" si="10"/>
        <v>1.251976989346679</v>
      </c>
      <c r="J335" s="52"/>
      <c r="K335" s="52"/>
      <c r="L335" s="52"/>
      <c r="N335" s="57"/>
      <c r="O335" s="57"/>
      <c r="P335" s="57"/>
      <c r="Q335" s="57"/>
      <c r="R335" s="57"/>
      <c r="S335" s="57"/>
      <c r="U335" s="57"/>
      <c r="V335" s="57"/>
    </row>
    <row r="336" spans="1:22" x14ac:dyDescent="0.3">
      <c r="A336" s="50">
        <v>1772</v>
      </c>
      <c r="B336" s="51" t="s">
        <v>72</v>
      </c>
      <c r="C336" s="51" t="s">
        <v>96</v>
      </c>
      <c r="D336" s="51">
        <v>1</v>
      </c>
      <c r="E336" s="51">
        <v>87204</v>
      </c>
      <c r="F336" s="52">
        <v>3.9098812394742821</v>
      </c>
      <c r="H336" s="53">
        <f t="shared" si="11"/>
        <v>60.9941473357988</v>
      </c>
      <c r="I336" s="52">
        <f t="shared" si="10"/>
        <v>1.398884164391514</v>
      </c>
      <c r="J336" s="52"/>
      <c r="K336" s="52"/>
      <c r="L336" s="52"/>
      <c r="N336" s="57"/>
      <c r="O336" s="57"/>
      <c r="P336" s="57"/>
      <c r="Q336" s="57"/>
      <c r="R336" s="57"/>
      <c r="S336" s="57"/>
      <c r="U336" s="57"/>
      <c r="V336" s="57"/>
    </row>
    <row r="337" spans="1:22" x14ac:dyDescent="0.3">
      <c r="A337" s="50">
        <v>1773</v>
      </c>
      <c r="B337" s="51" t="s">
        <v>72</v>
      </c>
      <c r="C337" s="51" t="s">
        <v>96</v>
      </c>
      <c r="D337" s="51">
        <v>1</v>
      </c>
      <c r="E337" s="51">
        <v>87204</v>
      </c>
      <c r="F337" s="52">
        <v>3.9487576087188248</v>
      </c>
      <c r="H337" s="53">
        <f t="shared" si="11"/>
        <v>61.600618696013669</v>
      </c>
      <c r="I337" s="52">
        <f t="shared" si="10"/>
        <v>1.412793419935179</v>
      </c>
      <c r="J337" s="52"/>
      <c r="K337" s="52"/>
      <c r="L337" s="52"/>
      <c r="N337" s="57"/>
      <c r="O337" s="57"/>
      <c r="P337" s="57"/>
      <c r="Q337" s="57"/>
      <c r="R337" s="57"/>
      <c r="S337" s="57"/>
      <c r="U337" s="57"/>
      <c r="V337" s="57"/>
    </row>
    <row r="338" spans="1:22" x14ac:dyDescent="0.3">
      <c r="A338" s="50">
        <v>1774</v>
      </c>
      <c r="B338" s="51" t="s">
        <v>72</v>
      </c>
      <c r="C338" s="51" t="s">
        <v>96</v>
      </c>
      <c r="D338" s="51">
        <v>1</v>
      </c>
      <c r="E338" s="51">
        <v>87204</v>
      </c>
      <c r="F338" s="52">
        <v>3.8572828085927138</v>
      </c>
      <c r="H338" s="53">
        <f t="shared" si="11"/>
        <v>60.173611814046332</v>
      </c>
      <c r="I338" s="52">
        <f t="shared" si="10"/>
        <v>1.3800654055787884</v>
      </c>
      <c r="J338" s="52"/>
      <c r="K338" s="52"/>
      <c r="L338" s="52"/>
      <c r="N338" s="57"/>
      <c r="O338" s="57"/>
      <c r="P338" s="57"/>
      <c r="Q338" s="57"/>
      <c r="R338" s="57"/>
      <c r="S338" s="57"/>
      <c r="U338" s="57"/>
      <c r="V338" s="57"/>
    </row>
    <row r="339" spans="1:22" x14ac:dyDescent="0.3">
      <c r="A339" s="50">
        <v>1775</v>
      </c>
      <c r="B339" s="51" t="s">
        <v>72</v>
      </c>
      <c r="C339" s="51" t="s">
        <v>96</v>
      </c>
      <c r="D339" s="51">
        <v>1</v>
      </c>
      <c r="E339" s="51">
        <v>87204</v>
      </c>
      <c r="F339" s="52">
        <v>3.7229263043517724</v>
      </c>
      <c r="H339" s="53">
        <f t="shared" si="11"/>
        <v>58.077650347887648</v>
      </c>
      <c r="I339" s="52">
        <f t="shared" si="10"/>
        <v>1.3319950999469667</v>
      </c>
      <c r="J339" s="52"/>
      <c r="K339" s="52"/>
      <c r="L339" s="52"/>
      <c r="N339" s="57"/>
      <c r="O339" s="57"/>
      <c r="P339" s="57"/>
      <c r="Q339" s="57"/>
      <c r="R339" s="57"/>
      <c r="S339" s="57"/>
      <c r="U339" s="57"/>
      <c r="V339" s="57"/>
    </row>
    <row r="340" spans="1:22" x14ac:dyDescent="0.3">
      <c r="A340" s="50">
        <v>1776</v>
      </c>
      <c r="B340" s="51" t="s">
        <v>72</v>
      </c>
      <c r="C340" s="51" t="s">
        <v>96</v>
      </c>
      <c r="D340" s="51">
        <v>1</v>
      </c>
      <c r="E340" s="51">
        <v>87204</v>
      </c>
      <c r="F340" s="52">
        <v>3.5747956011215787</v>
      </c>
      <c r="H340" s="53">
        <f t="shared" si="11"/>
        <v>55.76681137749663</v>
      </c>
      <c r="I340" s="52">
        <f t="shared" si="10"/>
        <v>1.278996637252801</v>
      </c>
      <c r="J340" s="52"/>
      <c r="K340" s="52"/>
      <c r="L340" s="52"/>
      <c r="N340" s="57"/>
      <c r="O340" s="57"/>
      <c r="P340" s="57"/>
      <c r="Q340" s="57"/>
      <c r="R340" s="57"/>
      <c r="S340" s="57"/>
      <c r="U340" s="57"/>
      <c r="V340" s="57"/>
    </row>
    <row r="341" spans="1:22" x14ac:dyDescent="0.3">
      <c r="A341" s="50">
        <v>1777</v>
      </c>
      <c r="B341" s="51" t="s">
        <v>72</v>
      </c>
      <c r="C341" s="51" t="s">
        <v>96</v>
      </c>
      <c r="D341" s="51">
        <v>1</v>
      </c>
      <c r="E341" s="51">
        <v>87204</v>
      </c>
      <c r="F341" s="52">
        <v>3.6035483038634175</v>
      </c>
      <c r="H341" s="53">
        <f t="shared" si="11"/>
        <v>56.215353540269312</v>
      </c>
      <c r="I341" s="52">
        <f t="shared" si="10"/>
        <v>1.2892838296470188</v>
      </c>
      <c r="J341" s="52"/>
      <c r="K341" s="52"/>
      <c r="L341" s="52"/>
      <c r="N341" s="57"/>
      <c r="O341" s="57"/>
      <c r="P341" s="57"/>
      <c r="Q341" s="57"/>
      <c r="R341" s="57"/>
      <c r="S341" s="57"/>
      <c r="U341" s="57"/>
      <c r="V341" s="57"/>
    </row>
    <row r="342" spans="1:22" x14ac:dyDescent="0.3">
      <c r="A342" s="50">
        <v>1778</v>
      </c>
      <c r="B342" s="51" t="s">
        <v>72</v>
      </c>
      <c r="C342" s="51" t="s">
        <v>96</v>
      </c>
      <c r="D342" s="51">
        <v>1</v>
      </c>
      <c r="E342" s="51">
        <v>87204</v>
      </c>
      <c r="F342" s="52">
        <v>3.8394571906258617</v>
      </c>
      <c r="H342" s="53">
        <f t="shared" si="11"/>
        <v>59.895532173763449</v>
      </c>
      <c r="I342" s="52">
        <f t="shared" si="10"/>
        <v>1.3736877247319721</v>
      </c>
      <c r="J342" s="52"/>
      <c r="K342" s="52"/>
      <c r="L342" s="52"/>
      <c r="N342" s="57"/>
      <c r="O342" s="57"/>
      <c r="P342" s="57"/>
      <c r="Q342" s="57"/>
      <c r="R342" s="57"/>
      <c r="S342" s="57"/>
      <c r="U342" s="57"/>
      <c r="V342" s="57"/>
    </row>
    <row r="343" spans="1:22" x14ac:dyDescent="0.3">
      <c r="A343" s="50">
        <v>1779</v>
      </c>
      <c r="B343" s="51" t="s">
        <v>72</v>
      </c>
      <c r="C343" s="51" t="s">
        <v>96</v>
      </c>
      <c r="D343" s="51">
        <v>1</v>
      </c>
      <c r="E343" s="51">
        <v>87204</v>
      </c>
      <c r="F343" s="52">
        <v>3.5197008492853108</v>
      </c>
      <c r="H343" s="53">
        <f t="shared" si="11"/>
        <v>54.907333248850847</v>
      </c>
      <c r="I343" s="52">
        <f t="shared" si="10"/>
        <v>1.259284740352526</v>
      </c>
      <c r="J343" s="52"/>
      <c r="K343" s="52"/>
      <c r="L343" s="52"/>
      <c r="N343" s="57"/>
      <c r="O343" s="57"/>
      <c r="P343" s="57"/>
      <c r="Q343" s="57"/>
      <c r="R343" s="57"/>
      <c r="S343" s="57"/>
      <c r="U343" s="57"/>
      <c r="V343" s="57"/>
    </row>
    <row r="344" spans="1:22" x14ac:dyDescent="0.3">
      <c r="A344" s="50">
        <v>1780</v>
      </c>
      <c r="B344" s="51" t="s">
        <v>72</v>
      </c>
      <c r="C344" s="51" t="s">
        <v>96</v>
      </c>
      <c r="D344" s="51">
        <v>1</v>
      </c>
      <c r="E344" s="51">
        <v>87204</v>
      </c>
      <c r="F344" s="52">
        <v>3.1545378389947221</v>
      </c>
      <c r="H344" s="53">
        <f t="shared" si="11"/>
        <v>49.210790288317668</v>
      </c>
      <c r="I344" s="52">
        <f t="shared" si="10"/>
        <v>1.1286360783523157</v>
      </c>
      <c r="J344" s="52"/>
      <c r="K344" s="52"/>
      <c r="L344" s="52"/>
      <c r="N344" s="57"/>
      <c r="O344" s="57"/>
      <c r="P344" s="57"/>
      <c r="Q344" s="57"/>
      <c r="R344" s="57"/>
      <c r="S344" s="57"/>
      <c r="U344" s="57"/>
      <c r="V344" s="57"/>
    </row>
    <row r="345" spans="1:22" x14ac:dyDescent="0.3">
      <c r="A345" s="50">
        <v>1781</v>
      </c>
      <c r="B345" s="51" t="s">
        <v>72</v>
      </c>
      <c r="C345" s="51" t="s">
        <v>96</v>
      </c>
      <c r="D345" s="51">
        <v>1</v>
      </c>
      <c r="E345" s="51">
        <v>87204</v>
      </c>
      <c r="F345" s="52">
        <v>3.4092932099408442</v>
      </c>
      <c r="H345" s="53">
        <f t="shared" si="11"/>
        <v>53.184974075077164</v>
      </c>
      <c r="I345" s="52">
        <f t="shared" si="10"/>
        <v>1.2197829015888528</v>
      </c>
      <c r="J345" s="52"/>
      <c r="K345" s="52"/>
      <c r="L345" s="52"/>
      <c r="N345" s="57"/>
      <c r="O345" s="57"/>
      <c r="P345" s="57"/>
      <c r="Q345" s="57"/>
      <c r="R345" s="57"/>
      <c r="S345" s="57"/>
      <c r="U345" s="57"/>
      <c r="V345" s="57"/>
    </row>
    <row r="346" spans="1:22" x14ac:dyDescent="0.3">
      <c r="A346" s="50">
        <v>1782</v>
      </c>
      <c r="B346" s="51" t="s">
        <v>72</v>
      </c>
      <c r="C346" s="51" t="s">
        <v>96</v>
      </c>
      <c r="D346" s="51">
        <v>1</v>
      </c>
      <c r="E346" s="51">
        <v>87204</v>
      </c>
      <c r="F346" s="52">
        <v>3.1239305480745085</v>
      </c>
      <c r="H346" s="53">
        <f t="shared" si="11"/>
        <v>48.733316549962339</v>
      </c>
      <c r="I346" s="52">
        <f t="shared" si="10"/>
        <v>1.1176853481483038</v>
      </c>
      <c r="J346" s="52"/>
      <c r="K346" s="52"/>
      <c r="L346" s="52"/>
      <c r="N346" s="57"/>
      <c r="O346" s="57"/>
      <c r="P346" s="57"/>
      <c r="Q346" s="57"/>
      <c r="R346" s="57"/>
      <c r="S346" s="57"/>
      <c r="U346" s="57"/>
      <c r="V346" s="57"/>
    </row>
    <row r="347" spans="1:22" x14ac:dyDescent="0.3">
      <c r="A347" s="50">
        <v>1783</v>
      </c>
      <c r="B347" s="51" t="s">
        <v>72</v>
      </c>
      <c r="C347" s="51" t="s">
        <v>96</v>
      </c>
      <c r="D347" s="51">
        <v>1</v>
      </c>
      <c r="E347" s="51">
        <v>87204</v>
      </c>
      <c r="F347" s="52">
        <v>4.0865169264241095</v>
      </c>
      <c r="H347" s="53">
        <f t="shared" si="11"/>
        <v>63.749664052216104</v>
      </c>
      <c r="I347" s="52">
        <f t="shared" si="10"/>
        <v>1.4620811901338495</v>
      </c>
      <c r="J347" s="52"/>
      <c r="K347" s="52"/>
      <c r="L347" s="52"/>
      <c r="N347" s="57"/>
      <c r="O347" s="57"/>
      <c r="P347" s="57"/>
      <c r="Q347" s="57"/>
      <c r="R347" s="57"/>
      <c r="S347" s="57"/>
      <c r="U347" s="57"/>
      <c r="V347" s="57"/>
    </row>
    <row r="348" spans="1:22" x14ac:dyDescent="0.3">
      <c r="A348" s="50">
        <v>1784</v>
      </c>
      <c r="B348" s="51" t="s">
        <v>72</v>
      </c>
      <c r="C348" s="51" t="s">
        <v>96</v>
      </c>
      <c r="D348" s="51">
        <v>1</v>
      </c>
      <c r="E348" s="51">
        <v>87204</v>
      </c>
      <c r="F348" s="52">
        <v>3.7279854726708752</v>
      </c>
      <c r="H348" s="53">
        <f t="shared" si="11"/>
        <v>58.156573373665658</v>
      </c>
      <c r="I348" s="52">
        <f t="shared" si="10"/>
        <v>1.3338051780575582</v>
      </c>
      <c r="J348" s="52"/>
      <c r="K348" s="52"/>
      <c r="L348" s="52"/>
      <c r="N348" s="57"/>
      <c r="O348" s="57"/>
      <c r="P348" s="57"/>
      <c r="Q348" s="57"/>
      <c r="R348" s="57"/>
      <c r="S348" s="57"/>
      <c r="U348" s="57"/>
      <c r="V348" s="57"/>
    </row>
    <row r="349" spans="1:22" x14ac:dyDescent="0.3">
      <c r="A349" s="50">
        <v>1785</v>
      </c>
      <c r="B349" s="51" t="s">
        <v>72</v>
      </c>
      <c r="C349" s="51" t="s">
        <v>96</v>
      </c>
      <c r="D349" s="51">
        <v>1</v>
      </c>
      <c r="E349" s="51">
        <v>87204</v>
      </c>
      <c r="F349" s="52">
        <v>3.6776905969167615</v>
      </c>
      <c r="H349" s="53">
        <f t="shared" si="11"/>
        <v>57.371973311901478</v>
      </c>
      <c r="I349" s="52">
        <f t="shared" si="10"/>
        <v>1.3158105892367662</v>
      </c>
      <c r="J349" s="52"/>
      <c r="K349" s="52"/>
      <c r="L349" s="52"/>
      <c r="N349" s="57"/>
      <c r="O349" s="57"/>
      <c r="P349" s="57"/>
      <c r="Q349" s="57"/>
      <c r="R349" s="57"/>
      <c r="S349" s="57"/>
      <c r="U349" s="57"/>
      <c r="V349" s="57"/>
    </row>
    <row r="350" spans="1:22" x14ac:dyDescent="0.3">
      <c r="A350" s="50">
        <v>1786</v>
      </c>
      <c r="B350" s="51" t="s">
        <v>72</v>
      </c>
      <c r="C350" s="51" t="s">
        <v>96</v>
      </c>
      <c r="D350" s="51">
        <v>1</v>
      </c>
      <c r="E350" s="51">
        <v>87204</v>
      </c>
      <c r="F350" s="52">
        <v>3.9317239743046239</v>
      </c>
      <c r="H350" s="53">
        <f t="shared" si="11"/>
        <v>61.334893999152136</v>
      </c>
      <c r="I350" s="52">
        <f t="shared" si="10"/>
        <v>1.4066990963522805</v>
      </c>
      <c r="J350" s="52"/>
      <c r="K350" s="52"/>
      <c r="L350" s="52"/>
      <c r="N350" s="57"/>
      <c r="O350" s="57"/>
      <c r="P350" s="57"/>
      <c r="Q350" s="57"/>
      <c r="R350" s="57"/>
      <c r="S350" s="57"/>
      <c r="U350" s="57"/>
      <c r="V350" s="57"/>
    </row>
    <row r="351" spans="1:22" x14ac:dyDescent="0.3">
      <c r="A351" s="50">
        <v>1787</v>
      </c>
      <c r="B351" s="51" t="s">
        <v>72</v>
      </c>
      <c r="C351" s="51" t="s">
        <v>96</v>
      </c>
      <c r="D351" s="51">
        <v>1</v>
      </c>
      <c r="E351" s="51">
        <v>87204</v>
      </c>
      <c r="F351" s="52">
        <v>4.0036241963793033</v>
      </c>
      <c r="H351" s="53">
        <f t="shared" si="11"/>
        <v>62.456537463517137</v>
      </c>
      <c r="I351" s="52">
        <f t="shared" si="10"/>
        <v>1.4324236838566382</v>
      </c>
      <c r="J351" s="52"/>
      <c r="K351" s="52"/>
      <c r="L351" s="52"/>
      <c r="N351" s="57"/>
      <c r="O351" s="57"/>
      <c r="P351" s="57"/>
      <c r="Q351" s="57"/>
      <c r="R351" s="57"/>
      <c r="S351" s="57"/>
      <c r="U351" s="57"/>
      <c r="V351" s="57"/>
    </row>
    <row r="352" spans="1:22" x14ac:dyDescent="0.3">
      <c r="A352" s="50">
        <v>1788</v>
      </c>
      <c r="B352" s="51" t="s">
        <v>72</v>
      </c>
      <c r="C352" s="51" t="s">
        <v>96</v>
      </c>
      <c r="D352" s="51">
        <v>1</v>
      </c>
      <c r="E352" s="51">
        <v>87204</v>
      </c>
      <c r="F352" s="52">
        <v>3.4718861313842564</v>
      </c>
      <c r="H352" s="53">
        <f t="shared" si="11"/>
        <v>54.161423649594404</v>
      </c>
      <c r="I352" s="52">
        <f t="shared" si="10"/>
        <v>1.2421775067564425</v>
      </c>
      <c r="J352" s="52"/>
      <c r="K352" s="52"/>
      <c r="L352" s="52"/>
      <c r="N352" s="57"/>
      <c r="O352" s="57"/>
      <c r="P352" s="57"/>
      <c r="Q352" s="57"/>
      <c r="R352" s="57"/>
      <c r="S352" s="57"/>
      <c r="U352" s="57"/>
      <c r="V352" s="57"/>
    </row>
    <row r="353" spans="1:22" x14ac:dyDescent="0.3">
      <c r="A353" s="50">
        <v>1789</v>
      </c>
      <c r="B353" s="51" t="s">
        <v>72</v>
      </c>
      <c r="C353" s="51" t="s">
        <v>96</v>
      </c>
      <c r="D353" s="51">
        <v>1</v>
      </c>
      <c r="E353" s="51">
        <v>87204</v>
      </c>
      <c r="F353" s="52">
        <v>3.3052562356638617</v>
      </c>
      <c r="H353" s="53">
        <f t="shared" si="11"/>
        <v>51.561997276356244</v>
      </c>
      <c r="I353" s="52">
        <f t="shared" si="10"/>
        <v>1.1825603705416321</v>
      </c>
      <c r="J353" s="52"/>
      <c r="K353" s="52"/>
      <c r="L353" s="52"/>
      <c r="N353" s="57"/>
      <c r="O353" s="57"/>
      <c r="P353" s="57"/>
      <c r="Q353" s="57"/>
      <c r="R353" s="57"/>
      <c r="S353" s="57"/>
      <c r="U353" s="57"/>
      <c r="V353" s="57"/>
    </row>
    <row r="354" spans="1:22" x14ac:dyDescent="0.3">
      <c r="A354" s="50">
        <v>1790</v>
      </c>
      <c r="B354" s="51" t="s">
        <v>72</v>
      </c>
      <c r="C354" s="51" t="s">
        <v>96</v>
      </c>
      <c r="D354" s="51">
        <v>1</v>
      </c>
      <c r="E354" s="51">
        <v>87204</v>
      </c>
      <c r="F354" s="52">
        <v>3.665544896486399</v>
      </c>
      <c r="H354" s="53">
        <f t="shared" si="11"/>
        <v>57.182500385187829</v>
      </c>
      <c r="I354" s="52">
        <f t="shared" si="10"/>
        <v>1.3114650792437923</v>
      </c>
      <c r="J354" s="52"/>
      <c r="K354" s="52"/>
      <c r="L354" s="52"/>
      <c r="N354" s="57"/>
      <c r="O354" s="57"/>
      <c r="P354" s="57"/>
      <c r="Q354" s="57"/>
      <c r="R354" s="57"/>
      <c r="S354" s="57"/>
      <c r="U354" s="57"/>
      <c r="V354" s="57"/>
    </row>
    <row r="355" spans="1:22" x14ac:dyDescent="0.3">
      <c r="A355" s="50">
        <v>1791</v>
      </c>
      <c r="B355" s="51" t="s">
        <v>72</v>
      </c>
      <c r="C355" s="51" t="s">
        <v>96</v>
      </c>
      <c r="D355" s="51">
        <v>1</v>
      </c>
      <c r="E355" s="51">
        <v>87204</v>
      </c>
      <c r="F355" s="52">
        <v>3.7039728987314589</v>
      </c>
      <c r="H355" s="53">
        <f t="shared" si="11"/>
        <v>57.781977220210756</v>
      </c>
      <c r="I355" s="52">
        <f t="shared" si="10"/>
        <v>1.3252139172563357</v>
      </c>
      <c r="J355" s="52"/>
      <c r="K355" s="52"/>
      <c r="L355" s="52"/>
      <c r="N355" s="57"/>
      <c r="O355" s="57"/>
      <c r="P355" s="57"/>
      <c r="Q355" s="57"/>
      <c r="R355" s="57"/>
      <c r="S355" s="57"/>
      <c r="U355" s="57"/>
      <c r="V355" s="57"/>
    </row>
    <row r="356" spans="1:22" x14ac:dyDescent="0.3">
      <c r="A356" s="50">
        <v>1792</v>
      </c>
      <c r="B356" s="51" t="s">
        <v>72</v>
      </c>
      <c r="C356" s="51" t="s">
        <v>96</v>
      </c>
      <c r="D356" s="51">
        <v>1</v>
      </c>
      <c r="E356" s="51">
        <v>87204</v>
      </c>
      <c r="F356" s="52">
        <v>3.9210324530350276</v>
      </c>
      <c r="H356" s="53">
        <f t="shared" si="11"/>
        <v>61.168106267346424</v>
      </c>
      <c r="I356" s="52">
        <f t="shared" si="10"/>
        <v>1.4028738651288111</v>
      </c>
      <c r="J356" s="52"/>
      <c r="K356" s="52"/>
      <c r="L356" s="52"/>
      <c r="N356" s="57"/>
      <c r="O356" s="57"/>
      <c r="P356" s="57"/>
      <c r="Q356" s="57"/>
      <c r="R356" s="57"/>
      <c r="S356" s="57"/>
      <c r="U356" s="57"/>
      <c r="V356" s="57"/>
    </row>
    <row r="357" spans="1:22" x14ac:dyDescent="0.3">
      <c r="A357" s="50">
        <v>1793</v>
      </c>
      <c r="B357" s="51" t="s">
        <v>72</v>
      </c>
      <c r="C357" s="51" t="s">
        <v>96</v>
      </c>
      <c r="D357" s="51">
        <v>1</v>
      </c>
      <c r="E357" s="51">
        <v>87204</v>
      </c>
      <c r="F357" s="52">
        <v>4.7230746669034795</v>
      </c>
      <c r="H357" s="53">
        <f t="shared" si="11"/>
        <v>73.67996480369429</v>
      </c>
      <c r="I357" s="52">
        <f t="shared" si="10"/>
        <v>1.6898299344914061</v>
      </c>
      <c r="J357" s="52"/>
      <c r="K357" s="52"/>
      <c r="L357" s="52"/>
      <c r="N357" s="57"/>
      <c r="O357" s="57"/>
      <c r="P357" s="57"/>
      <c r="Q357" s="57"/>
      <c r="R357" s="57"/>
      <c r="S357" s="57"/>
      <c r="U357" s="57"/>
      <c r="V357" s="57"/>
    </row>
    <row r="358" spans="1:22" x14ac:dyDescent="0.3">
      <c r="A358" s="50">
        <v>1794</v>
      </c>
      <c r="B358" s="51" t="s">
        <v>72</v>
      </c>
      <c r="C358" s="51" t="s">
        <v>96</v>
      </c>
      <c r="D358" s="51">
        <v>1</v>
      </c>
      <c r="E358" s="51">
        <v>87204</v>
      </c>
      <c r="F358" s="52">
        <v>5.5574590588473907</v>
      </c>
      <c r="H358" s="53">
        <f t="shared" si="11"/>
        <v>86.696361318019285</v>
      </c>
      <c r="I358" s="52">
        <f t="shared" si="10"/>
        <v>1.9883574450258998</v>
      </c>
      <c r="J358" s="52"/>
      <c r="K358" s="52"/>
      <c r="L358" s="52"/>
      <c r="N358" s="57"/>
      <c r="O358" s="57"/>
      <c r="P358" s="57"/>
      <c r="Q358" s="57"/>
      <c r="R358" s="57"/>
      <c r="S358" s="57"/>
      <c r="U358" s="57"/>
      <c r="V358" s="57"/>
    </row>
    <row r="359" spans="1:22" x14ac:dyDescent="0.3">
      <c r="A359" s="50">
        <v>1795</v>
      </c>
      <c r="B359" s="51" t="s">
        <v>72</v>
      </c>
      <c r="C359" s="51" t="s">
        <v>96</v>
      </c>
      <c r="D359" s="51">
        <v>1</v>
      </c>
      <c r="E359" s="51">
        <v>87204</v>
      </c>
      <c r="F359" s="52">
        <v>6.2572075042301813</v>
      </c>
      <c r="H359" s="53">
        <f t="shared" si="11"/>
        <v>97.612437065990832</v>
      </c>
      <c r="I359" s="52">
        <f t="shared" si="10"/>
        <v>2.2387146705653604</v>
      </c>
      <c r="J359" s="52"/>
      <c r="K359" s="52"/>
      <c r="L359" s="52"/>
      <c r="N359" s="57"/>
      <c r="O359" s="57"/>
      <c r="P359" s="57"/>
      <c r="Q359" s="57"/>
      <c r="R359" s="57"/>
      <c r="S359" s="57"/>
      <c r="U359" s="57"/>
      <c r="V359" s="57"/>
    </row>
    <row r="360" spans="1:22" x14ac:dyDescent="0.3">
      <c r="A360" s="50">
        <v>1796</v>
      </c>
      <c r="B360" s="51" t="s">
        <v>72</v>
      </c>
      <c r="C360" s="51" t="s">
        <v>96</v>
      </c>
      <c r="D360" s="51">
        <v>1</v>
      </c>
      <c r="E360" s="51">
        <v>87204</v>
      </c>
      <c r="F360" s="52">
        <v>5.3874436716660652</v>
      </c>
      <c r="H360" s="53">
        <f t="shared" si="11"/>
        <v>84.044121277990612</v>
      </c>
      <c r="I360" s="52">
        <f t="shared" si="10"/>
        <v>1.9275290417409892</v>
      </c>
      <c r="J360" s="52"/>
      <c r="K360" s="52"/>
      <c r="L360" s="52"/>
      <c r="N360" s="57"/>
      <c r="O360" s="57"/>
      <c r="P360" s="57"/>
      <c r="Q360" s="57"/>
      <c r="R360" s="57"/>
      <c r="S360" s="57"/>
      <c r="U360" s="57"/>
      <c r="V360" s="57"/>
    </row>
    <row r="361" spans="1:22" x14ac:dyDescent="0.3">
      <c r="A361" s="50">
        <v>1797</v>
      </c>
      <c r="B361" s="51" t="s">
        <v>72</v>
      </c>
      <c r="C361" s="51" t="s">
        <v>96</v>
      </c>
      <c r="D361" s="51">
        <v>1</v>
      </c>
      <c r="E361" s="51">
        <v>87204</v>
      </c>
      <c r="F361" s="52">
        <v>3.7885069617945679</v>
      </c>
      <c r="H361" s="53">
        <f t="shared" si="11"/>
        <v>59.100708603995265</v>
      </c>
      <c r="I361" s="52">
        <f t="shared" si="10"/>
        <v>1.3554586625383072</v>
      </c>
      <c r="J361" s="52"/>
      <c r="K361" s="52"/>
      <c r="L361" s="52"/>
      <c r="N361" s="57"/>
      <c r="O361" s="57"/>
      <c r="P361" s="57"/>
      <c r="Q361" s="57"/>
      <c r="R361" s="57"/>
      <c r="S361" s="57"/>
      <c r="U361" s="57"/>
      <c r="V361" s="57"/>
    </row>
    <row r="362" spans="1:22" x14ac:dyDescent="0.3">
      <c r="A362" s="50">
        <v>1798</v>
      </c>
      <c r="B362" s="51" t="s">
        <v>72</v>
      </c>
      <c r="C362" s="51" t="s">
        <v>96</v>
      </c>
      <c r="D362" s="51">
        <v>1</v>
      </c>
      <c r="E362" s="51">
        <v>87204</v>
      </c>
      <c r="F362" s="52">
        <v>3.6404598278406519</v>
      </c>
      <c r="H362" s="53">
        <f t="shared" si="11"/>
        <v>56.791173314314179</v>
      </c>
      <c r="I362" s="52">
        <f t="shared" si="10"/>
        <v>1.3024900994063158</v>
      </c>
      <c r="J362" s="52"/>
      <c r="K362" s="52"/>
      <c r="L362" s="52"/>
      <c r="N362" s="57"/>
      <c r="O362" s="57"/>
      <c r="P362" s="57"/>
      <c r="Q362" s="57"/>
      <c r="R362" s="57"/>
      <c r="S362" s="57"/>
      <c r="U362" s="57"/>
      <c r="V362" s="57"/>
    </row>
    <row r="363" spans="1:22" x14ac:dyDescent="0.3">
      <c r="A363" s="50">
        <v>1799</v>
      </c>
      <c r="B363" s="51" t="s">
        <v>72</v>
      </c>
      <c r="C363" s="51" t="s">
        <v>96</v>
      </c>
      <c r="D363" s="51">
        <v>1</v>
      </c>
      <c r="E363" s="51">
        <v>87204</v>
      </c>
      <c r="F363" s="52">
        <v>4.7341727416430137</v>
      </c>
      <c r="H363" s="53">
        <f t="shared" si="11"/>
        <v>73.853094769631014</v>
      </c>
      <c r="I363" s="52">
        <f t="shared" si="10"/>
        <v>1.6938006231280909</v>
      </c>
      <c r="J363" s="52"/>
      <c r="K363" s="52"/>
      <c r="L363" s="52"/>
      <c r="N363" s="57"/>
      <c r="O363" s="57"/>
      <c r="P363" s="57"/>
      <c r="Q363" s="57"/>
      <c r="R363" s="57"/>
      <c r="S363" s="57"/>
      <c r="U363" s="57"/>
      <c r="V363" s="57"/>
    </row>
    <row r="364" spans="1:22" x14ac:dyDescent="0.3">
      <c r="A364" s="50">
        <v>1800</v>
      </c>
      <c r="B364" s="51" t="s">
        <v>72</v>
      </c>
      <c r="C364" s="51" t="s">
        <v>96</v>
      </c>
      <c r="D364" s="51">
        <v>1</v>
      </c>
      <c r="E364" s="51">
        <v>87204</v>
      </c>
      <c r="F364" s="52">
        <v>7.856136923007405</v>
      </c>
      <c r="H364" s="53">
        <f t="shared" si="11"/>
        <v>122.55573599891552</v>
      </c>
      <c r="I364" s="52">
        <f t="shared" si="10"/>
        <v>2.810782441147551</v>
      </c>
      <c r="J364" s="52"/>
      <c r="K364" s="52"/>
      <c r="L364" s="52"/>
      <c r="N364" s="57"/>
      <c r="O364" s="57"/>
      <c r="P364" s="57"/>
      <c r="Q364" s="57"/>
      <c r="R364" s="57"/>
      <c r="S364" s="57"/>
      <c r="U364" s="57"/>
      <c r="V364" s="57"/>
    </row>
    <row r="365" spans="1:22" x14ac:dyDescent="0.3">
      <c r="A365" s="50">
        <v>1680</v>
      </c>
      <c r="B365" s="51" t="s">
        <v>6</v>
      </c>
      <c r="C365" s="51" t="s">
        <v>95</v>
      </c>
      <c r="D365" s="51">
        <v>1</v>
      </c>
      <c r="E365" s="51">
        <v>1639</v>
      </c>
      <c r="G365" s="53">
        <v>3.1662135176209523</v>
      </c>
      <c r="H365" s="53">
        <f>G365*1.3</f>
        <v>4.1160775729072379</v>
      </c>
      <c r="I365" s="52">
        <f t="shared" si="10"/>
        <v>5.0226693995207299</v>
      </c>
      <c r="J365" s="52"/>
      <c r="K365" s="52"/>
      <c r="L365" s="52"/>
      <c r="N365" s="57"/>
      <c r="O365" s="57"/>
      <c r="P365" s="57"/>
      <c r="Q365" s="57"/>
      <c r="R365" s="57"/>
      <c r="S365" s="57"/>
      <c r="U365" s="57"/>
      <c r="V365" s="57"/>
    </row>
    <row r="366" spans="1:22" x14ac:dyDescent="0.3">
      <c r="A366" s="50">
        <v>1681</v>
      </c>
      <c r="B366" s="51" t="s">
        <v>6</v>
      </c>
      <c r="C366" s="51" t="s">
        <v>95</v>
      </c>
      <c r="D366" s="51">
        <v>1</v>
      </c>
      <c r="E366" s="51">
        <v>1639</v>
      </c>
      <c r="G366" s="53">
        <v>3.1662135176209523</v>
      </c>
      <c r="H366" s="53">
        <f t="shared" ref="H366:H429" si="12">G366*1.3</f>
        <v>4.1160775729072379</v>
      </c>
      <c r="I366" s="52">
        <f t="shared" si="10"/>
        <v>5.0226693995207299</v>
      </c>
      <c r="J366" s="52"/>
      <c r="K366" s="52"/>
      <c r="L366" s="52"/>
      <c r="N366" s="57"/>
      <c r="O366" s="57"/>
      <c r="P366" s="57"/>
      <c r="Q366" s="57"/>
      <c r="R366" s="57"/>
      <c r="S366" s="57"/>
      <c r="U366" s="57"/>
      <c r="V366" s="57"/>
    </row>
    <row r="367" spans="1:22" x14ac:dyDescent="0.3">
      <c r="A367" s="50">
        <v>1682</v>
      </c>
      <c r="B367" s="51" t="s">
        <v>6</v>
      </c>
      <c r="C367" s="51" t="s">
        <v>95</v>
      </c>
      <c r="D367" s="51">
        <v>1</v>
      </c>
      <c r="E367" s="51">
        <v>1639</v>
      </c>
      <c r="G367" s="53">
        <v>3.1662135176209523</v>
      </c>
      <c r="H367" s="53">
        <f t="shared" si="12"/>
        <v>4.1160775729072379</v>
      </c>
      <c r="I367" s="52">
        <f t="shared" si="10"/>
        <v>5.0226693995207299</v>
      </c>
      <c r="J367" s="52"/>
      <c r="K367" s="52"/>
      <c r="L367" s="52"/>
      <c r="N367" s="57"/>
      <c r="O367" s="57"/>
      <c r="P367" s="57"/>
      <c r="Q367" s="57"/>
      <c r="R367" s="57"/>
      <c r="S367" s="57"/>
      <c r="U367" s="57"/>
      <c r="V367" s="57"/>
    </row>
    <row r="368" spans="1:22" x14ac:dyDescent="0.3">
      <c r="A368" s="50">
        <v>1683</v>
      </c>
      <c r="B368" s="51" t="s">
        <v>6</v>
      </c>
      <c r="C368" s="51" t="s">
        <v>95</v>
      </c>
      <c r="D368" s="51">
        <v>1</v>
      </c>
      <c r="E368" s="51">
        <v>1639</v>
      </c>
      <c r="G368" s="53">
        <v>3.1662135176209523</v>
      </c>
      <c r="H368" s="53">
        <f t="shared" si="12"/>
        <v>4.1160775729072379</v>
      </c>
      <c r="I368" s="52">
        <f t="shared" si="10"/>
        <v>5.0226693995207299</v>
      </c>
      <c r="J368" s="52"/>
      <c r="K368" s="52"/>
      <c r="L368" s="52"/>
      <c r="N368" s="57"/>
      <c r="O368" s="57"/>
      <c r="P368" s="57"/>
      <c r="Q368" s="57"/>
      <c r="R368" s="57"/>
      <c r="S368" s="57"/>
      <c r="U368" s="57"/>
      <c r="V368" s="57"/>
    </row>
    <row r="369" spans="1:22" x14ac:dyDescent="0.3">
      <c r="A369" s="50">
        <v>1684</v>
      </c>
      <c r="B369" s="51" t="s">
        <v>6</v>
      </c>
      <c r="C369" s="51" t="s">
        <v>95</v>
      </c>
      <c r="D369" s="51">
        <v>1</v>
      </c>
      <c r="E369" s="51">
        <v>1639</v>
      </c>
      <c r="G369" s="53">
        <v>3.1662135176209523</v>
      </c>
      <c r="H369" s="53">
        <f t="shared" si="12"/>
        <v>4.1160775729072379</v>
      </c>
      <c r="I369" s="52">
        <f t="shared" si="10"/>
        <v>5.0226693995207299</v>
      </c>
      <c r="J369" s="52"/>
      <c r="K369" s="52"/>
      <c r="L369" s="52"/>
      <c r="N369" s="57"/>
      <c r="O369" s="57"/>
      <c r="P369" s="57"/>
      <c r="Q369" s="57"/>
      <c r="R369" s="57"/>
      <c r="S369" s="57"/>
      <c r="U369" s="57"/>
      <c r="V369" s="57"/>
    </row>
    <row r="370" spans="1:22" x14ac:dyDescent="0.3">
      <c r="A370" s="50">
        <v>1685</v>
      </c>
      <c r="B370" s="51" t="s">
        <v>6</v>
      </c>
      <c r="C370" s="51" t="s">
        <v>95</v>
      </c>
      <c r="D370" s="51">
        <v>1</v>
      </c>
      <c r="E370" s="51">
        <v>1639</v>
      </c>
      <c r="G370" s="53">
        <v>3.6939169532491065</v>
      </c>
      <c r="H370" s="53">
        <f t="shared" si="12"/>
        <v>4.8020920392238384</v>
      </c>
      <c r="I370" s="52">
        <f t="shared" si="10"/>
        <v>5.8597828422499552</v>
      </c>
      <c r="J370" s="52"/>
      <c r="K370" s="52"/>
      <c r="L370" s="52"/>
      <c r="N370" s="57"/>
      <c r="O370" s="57"/>
      <c r="P370" s="57"/>
      <c r="Q370" s="57"/>
      <c r="R370" s="57"/>
      <c r="S370" s="57"/>
      <c r="U370" s="57"/>
      <c r="V370" s="57"/>
    </row>
    <row r="371" spans="1:22" x14ac:dyDescent="0.3">
      <c r="A371" s="50">
        <v>1686</v>
      </c>
      <c r="B371" s="51" t="s">
        <v>6</v>
      </c>
      <c r="C371" s="51" t="s">
        <v>95</v>
      </c>
      <c r="D371" s="51">
        <v>1</v>
      </c>
      <c r="E371" s="51">
        <v>1639</v>
      </c>
      <c r="G371" s="53">
        <v>3.1662135176209523</v>
      </c>
      <c r="H371" s="53">
        <f t="shared" si="12"/>
        <v>4.1160775729072379</v>
      </c>
      <c r="I371" s="52">
        <f t="shared" si="10"/>
        <v>5.0226693995207299</v>
      </c>
      <c r="J371" s="52"/>
      <c r="K371" s="52"/>
      <c r="L371" s="52"/>
      <c r="N371" s="57"/>
      <c r="O371" s="57"/>
      <c r="P371" s="57"/>
      <c r="Q371" s="57"/>
      <c r="R371" s="57"/>
      <c r="S371" s="57"/>
      <c r="U371" s="57"/>
      <c r="V371" s="57"/>
    </row>
    <row r="372" spans="1:22" x14ac:dyDescent="0.3">
      <c r="A372" s="50">
        <v>1687</v>
      </c>
      <c r="B372" s="51" t="s">
        <v>6</v>
      </c>
      <c r="C372" s="51" t="s">
        <v>95</v>
      </c>
      <c r="D372" s="51">
        <v>1</v>
      </c>
      <c r="E372" s="51">
        <v>1639</v>
      </c>
      <c r="G372" s="53">
        <v>1.5831075195883564</v>
      </c>
      <c r="H372" s="53">
        <f t="shared" si="12"/>
        <v>2.0580397754648634</v>
      </c>
      <c r="I372" s="52">
        <f t="shared" si="10"/>
        <v>2.5113359066075209</v>
      </c>
      <c r="J372" s="52"/>
      <c r="K372" s="52"/>
      <c r="L372" s="52"/>
      <c r="N372" s="57"/>
      <c r="O372" s="57"/>
      <c r="P372" s="57"/>
      <c r="Q372" s="57"/>
      <c r="R372" s="57"/>
      <c r="S372" s="57"/>
      <c r="U372" s="57"/>
      <c r="V372" s="57"/>
    </row>
    <row r="373" spans="1:22" x14ac:dyDescent="0.3">
      <c r="A373" s="50">
        <v>1688</v>
      </c>
      <c r="B373" s="51" t="s">
        <v>6</v>
      </c>
      <c r="C373" s="51" t="s">
        <v>95</v>
      </c>
      <c r="D373" s="51">
        <v>1</v>
      </c>
      <c r="E373" s="51">
        <v>1639</v>
      </c>
      <c r="G373" s="53">
        <v>1.5831075195883564</v>
      </c>
      <c r="H373" s="53">
        <f t="shared" si="12"/>
        <v>2.0580397754648634</v>
      </c>
      <c r="I373" s="52">
        <f t="shared" si="10"/>
        <v>2.5113359066075209</v>
      </c>
      <c r="J373" s="52"/>
      <c r="K373" s="52"/>
      <c r="L373" s="52"/>
      <c r="N373" s="57"/>
      <c r="O373" s="57"/>
      <c r="P373" s="57"/>
      <c r="Q373" s="57"/>
      <c r="R373" s="57"/>
      <c r="S373" s="57"/>
      <c r="U373" s="57"/>
      <c r="V373" s="57"/>
    </row>
    <row r="374" spans="1:22" x14ac:dyDescent="0.3">
      <c r="A374" s="50">
        <v>1689</v>
      </c>
      <c r="B374" s="51" t="s">
        <v>6</v>
      </c>
      <c r="C374" s="51" t="s">
        <v>95</v>
      </c>
      <c r="D374" s="51">
        <v>1</v>
      </c>
      <c r="E374" s="51">
        <v>1639</v>
      </c>
      <c r="G374" s="53">
        <v>2.467343090925989</v>
      </c>
      <c r="H374" s="53">
        <f t="shared" si="12"/>
        <v>3.2075460182037858</v>
      </c>
      <c r="I374" s="52">
        <f t="shared" si="10"/>
        <v>3.9140280881071212</v>
      </c>
      <c r="J374" s="52"/>
      <c r="K374" s="52"/>
      <c r="L374" s="52"/>
      <c r="N374" s="57"/>
      <c r="O374" s="57"/>
      <c r="P374" s="57"/>
      <c r="Q374" s="57"/>
      <c r="R374" s="57"/>
      <c r="S374" s="57"/>
      <c r="U374" s="57"/>
      <c r="V374" s="57"/>
    </row>
    <row r="375" spans="1:22" x14ac:dyDescent="0.3">
      <c r="A375" s="50">
        <v>1690</v>
      </c>
      <c r="B375" s="51" t="s">
        <v>6</v>
      </c>
      <c r="C375" s="51" t="s">
        <v>95</v>
      </c>
      <c r="D375" s="51">
        <v>1</v>
      </c>
      <c r="E375" s="51">
        <v>1639</v>
      </c>
      <c r="G375" s="53">
        <v>2.467343090925989</v>
      </c>
      <c r="H375" s="53">
        <f t="shared" si="12"/>
        <v>3.2075460182037858</v>
      </c>
      <c r="I375" s="52">
        <f t="shared" si="10"/>
        <v>3.9140280881071212</v>
      </c>
      <c r="J375" s="52"/>
      <c r="K375" s="52"/>
      <c r="L375" s="52"/>
      <c r="N375" s="57"/>
      <c r="O375" s="57"/>
      <c r="P375" s="57"/>
      <c r="Q375" s="57"/>
      <c r="R375" s="57"/>
      <c r="S375" s="57"/>
      <c r="U375" s="57"/>
      <c r="V375" s="57"/>
    </row>
    <row r="376" spans="1:22" x14ac:dyDescent="0.3">
      <c r="A376" s="50">
        <v>1691</v>
      </c>
      <c r="B376" s="51" t="s">
        <v>6</v>
      </c>
      <c r="C376" s="51" t="s">
        <v>95</v>
      </c>
      <c r="D376" s="51">
        <v>1</v>
      </c>
      <c r="E376" s="51">
        <v>1639</v>
      </c>
      <c r="G376" s="53">
        <v>2.467343090925989</v>
      </c>
      <c r="H376" s="53">
        <f t="shared" si="12"/>
        <v>3.2075460182037858</v>
      </c>
      <c r="I376" s="52">
        <f t="shared" si="10"/>
        <v>3.9140280881071212</v>
      </c>
      <c r="J376" s="52"/>
      <c r="K376" s="52"/>
      <c r="L376" s="52"/>
      <c r="N376" s="57"/>
      <c r="O376" s="57"/>
      <c r="P376" s="57"/>
      <c r="Q376" s="57"/>
      <c r="R376" s="57"/>
      <c r="S376" s="57"/>
      <c r="U376" s="57"/>
      <c r="V376" s="57"/>
    </row>
    <row r="377" spans="1:22" x14ac:dyDescent="0.3">
      <c r="A377" s="50">
        <v>1692</v>
      </c>
      <c r="B377" s="51" t="s">
        <v>6</v>
      </c>
      <c r="C377" s="51" t="s">
        <v>95</v>
      </c>
      <c r="D377" s="51">
        <v>1</v>
      </c>
      <c r="E377" s="51">
        <v>1639</v>
      </c>
      <c r="G377" s="53">
        <v>2.467343090925989</v>
      </c>
      <c r="H377" s="53">
        <f t="shared" si="12"/>
        <v>3.2075460182037858</v>
      </c>
      <c r="I377" s="52">
        <f t="shared" si="10"/>
        <v>3.9140280881071212</v>
      </c>
      <c r="J377" s="52"/>
      <c r="K377" s="52"/>
      <c r="L377" s="52"/>
      <c r="N377" s="57"/>
      <c r="O377" s="57"/>
      <c r="P377" s="57"/>
      <c r="Q377" s="57"/>
      <c r="R377" s="57"/>
      <c r="S377" s="57"/>
      <c r="U377" s="57"/>
      <c r="V377" s="57"/>
    </row>
    <row r="378" spans="1:22" x14ac:dyDescent="0.3">
      <c r="A378" s="50">
        <v>1693</v>
      </c>
      <c r="B378" s="51" t="s">
        <v>6</v>
      </c>
      <c r="C378" s="51" t="s">
        <v>95</v>
      </c>
      <c r="D378" s="51">
        <v>1</v>
      </c>
      <c r="E378" s="51">
        <v>1639</v>
      </c>
      <c r="G378" s="53">
        <v>2.568092229250587</v>
      </c>
      <c r="H378" s="53">
        <f t="shared" si="12"/>
        <v>3.3385198980257633</v>
      </c>
      <c r="I378" s="52">
        <f t="shared" si="10"/>
        <v>4.0738497840460806</v>
      </c>
      <c r="J378" s="52"/>
      <c r="K378" s="52"/>
      <c r="L378" s="52"/>
      <c r="N378" s="57"/>
      <c r="O378" s="57"/>
      <c r="P378" s="57"/>
      <c r="Q378" s="57"/>
      <c r="R378" s="57"/>
      <c r="S378" s="57"/>
      <c r="U378" s="57"/>
      <c r="V378" s="57"/>
    </row>
    <row r="379" spans="1:22" x14ac:dyDescent="0.3">
      <c r="A379" s="50">
        <v>1694</v>
      </c>
      <c r="B379" s="51" t="s">
        <v>6</v>
      </c>
      <c r="C379" s="51" t="s">
        <v>95</v>
      </c>
      <c r="D379" s="51">
        <v>1</v>
      </c>
      <c r="E379" s="51">
        <v>1639</v>
      </c>
      <c r="G379" s="53">
        <v>2.7585735047141426</v>
      </c>
      <c r="H379" s="53">
        <f t="shared" si="12"/>
        <v>3.5861455561283857</v>
      </c>
      <c r="I379" s="52">
        <f t="shared" si="10"/>
        <v>4.37601654195044</v>
      </c>
      <c r="J379" s="52"/>
      <c r="K379" s="52"/>
      <c r="L379" s="52"/>
      <c r="N379" s="57"/>
      <c r="O379" s="57"/>
      <c r="P379" s="57"/>
      <c r="Q379" s="57"/>
      <c r="R379" s="57"/>
      <c r="S379" s="57"/>
      <c r="U379" s="57"/>
      <c r="V379" s="57"/>
    </row>
    <row r="380" spans="1:22" x14ac:dyDescent="0.3">
      <c r="A380" s="50">
        <v>1695</v>
      </c>
      <c r="B380" s="51" t="s">
        <v>6</v>
      </c>
      <c r="C380" s="51" t="s">
        <v>95</v>
      </c>
      <c r="D380" s="51">
        <v>1</v>
      </c>
      <c r="E380" s="51">
        <v>1639</v>
      </c>
      <c r="G380" s="53">
        <v>2.8490422922494703</v>
      </c>
      <c r="H380" s="53">
        <f t="shared" si="12"/>
        <v>3.7037549799243115</v>
      </c>
      <c r="I380" s="52">
        <f t="shared" si="10"/>
        <v>4.5195301768447971</v>
      </c>
      <c r="J380" s="52"/>
      <c r="K380" s="52"/>
      <c r="L380" s="52"/>
      <c r="N380" s="57"/>
      <c r="O380" s="57"/>
      <c r="P380" s="57"/>
      <c r="Q380" s="57"/>
      <c r="R380" s="57"/>
      <c r="S380" s="57"/>
      <c r="U380" s="57"/>
      <c r="V380" s="57"/>
    </row>
    <row r="381" spans="1:22" x14ac:dyDescent="0.3">
      <c r="A381" s="50">
        <v>1696</v>
      </c>
      <c r="B381" s="51" t="s">
        <v>6</v>
      </c>
      <c r="C381" s="51" t="s">
        <v>95</v>
      </c>
      <c r="D381" s="51">
        <v>1</v>
      </c>
      <c r="E381" s="51">
        <v>1639</v>
      </c>
      <c r="G381" s="53">
        <v>3.9443193320228125</v>
      </c>
      <c r="H381" s="53">
        <f t="shared" si="12"/>
        <v>5.1276151316296561</v>
      </c>
      <c r="I381" s="52">
        <f t="shared" si="10"/>
        <v>6.2570044315187987</v>
      </c>
      <c r="J381" s="52"/>
      <c r="K381" s="52"/>
      <c r="L381" s="52"/>
      <c r="N381" s="57"/>
      <c r="O381" s="57"/>
      <c r="P381" s="57"/>
      <c r="Q381" s="57"/>
      <c r="R381" s="57"/>
      <c r="S381" s="57"/>
      <c r="U381" s="57"/>
      <c r="V381" s="57"/>
    </row>
    <row r="382" spans="1:22" x14ac:dyDescent="0.3">
      <c r="A382" s="50">
        <v>1697</v>
      </c>
      <c r="B382" s="51" t="s">
        <v>6</v>
      </c>
      <c r="C382" s="51" t="s">
        <v>95</v>
      </c>
      <c r="D382" s="51">
        <v>1</v>
      </c>
      <c r="E382" s="51">
        <v>1639</v>
      </c>
      <c r="G382" s="53">
        <v>3.9443193320228125</v>
      </c>
      <c r="H382" s="53">
        <f t="shared" si="12"/>
        <v>5.1276151316296561</v>
      </c>
      <c r="I382" s="52">
        <f t="shared" si="10"/>
        <v>6.2570044315187987</v>
      </c>
      <c r="J382" s="52"/>
      <c r="K382" s="52"/>
      <c r="L382" s="52"/>
      <c r="N382" s="57"/>
      <c r="O382" s="57"/>
      <c r="P382" s="57"/>
      <c r="Q382" s="57"/>
      <c r="R382" s="57"/>
      <c r="S382" s="57"/>
      <c r="U382" s="57"/>
      <c r="V382" s="57"/>
    </row>
    <row r="383" spans="1:22" x14ac:dyDescent="0.3">
      <c r="A383" s="50">
        <v>1698</v>
      </c>
      <c r="B383" s="51" t="s">
        <v>6</v>
      </c>
      <c r="C383" s="51" t="s">
        <v>95</v>
      </c>
      <c r="D383" s="51">
        <v>1</v>
      </c>
      <c r="E383" s="51">
        <v>1639</v>
      </c>
      <c r="G383" s="53">
        <v>3.747812738196342</v>
      </c>
      <c r="H383" s="53">
        <f t="shared" si="12"/>
        <v>4.8721565596552443</v>
      </c>
      <c r="I383" s="52">
        <f t="shared" si="10"/>
        <v>5.9452795114768087</v>
      </c>
      <c r="J383" s="52"/>
      <c r="K383" s="52"/>
      <c r="L383" s="52"/>
      <c r="N383" s="57"/>
      <c r="O383" s="57"/>
      <c r="P383" s="57"/>
      <c r="Q383" s="57"/>
      <c r="R383" s="57"/>
      <c r="S383" s="57"/>
      <c r="U383" s="57"/>
      <c r="V383" s="57"/>
    </row>
    <row r="384" spans="1:22" x14ac:dyDescent="0.3">
      <c r="A384" s="50">
        <v>1699</v>
      </c>
      <c r="B384" s="51" t="s">
        <v>6</v>
      </c>
      <c r="C384" s="51" t="s">
        <v>95</v>
      </c>
      <c r="D384" s="51">
        <v>1</v>
      </c>
      <c r="E384" s="51">
        <v>1639</v>
      </c>
      <c r="G384" s="53">
        <v>3.2501183140431689</v>
      </c>
      <c r="H384" s="53">
        <f t="shared" si="12"/>
        <v>4.2251538082561195</v>
      </c>
      <c r="I384" s="52">
        <f t="shared" si="10"/>
        <v>5.1557703578476142</v>
      </c>
      <c r="J384" s="52"/>
      <c r="K384" s="52"/>
      <c r="L384" s="52"/>
      <c r="N384" s="57"/>
      <c r="O384" s="57"/>
      <c r="P384" s="57"/>
      <c r="Q384" s="57"/>
      <c r="R384" s="57"/>
      <c r="S384" s="57"/>
      <c r="U384" s="57"/>
      <c r="V384" s="57"/>
    </row>
    <row r="385" spans="1:22" x14ac:dyDescent="0.3">
      <c r="A385" s="50">
        <v>1700</v>
      </c>
      <c r="B385" s="51" t="s">
        <v>6</v>
      </c>
      <c r="C385" s="51" t="s">
        <v>95</v>
      </c>
      <c r="D385" s="51">
        <v>1</v>
      </c>
      <c r="E385" s="51">
        <v>1639</v>
      </c>
      <c r="G385" s="53">
        <v>3.2501183140431689</v>
      </c>
      <c r="H385" s="53">
        <f t="shared" si="12"/>
        <v>4.2251538082561195</v>
      </c>
      <c r="I385" s="52">
        <f t="shared" si="10"/>
        <v>5.1557703578476142</v>
      </c>
      <c r="J385" s="52"/>
      <c r="K385" s="52"/>
      <c r="L385" s="52"/>
      <c r="N385" s="57"/>
      <c r="O385" s="57"/>
      <c r="P385" s="57"/>
      <c r="Q385" s="57"/>
      <c r="R385" s="57"/>
      <c r="S385" s="57"/>
      <c r="U385" s="57"/>
      <c r="V385" s="57"/>
    </row>
    <row r="386" spans="1:22" x14ac:dyDescent="0.3">
      <c r="A386" s="50">
        <v>1701</v>
      </c>
      <c r="B386" s="51" t="s">
        <v>6</v>
      </c>
      <c r="C386" s="51" t="s">
        <v>95</v>
      </c>
      <c r="D386" s="51">
        <v>1</v>
      </c>
      <c r="E386" s="51">
        <v>1639</v>
      </c>
      <c r="G386" s="53">
        <v>3.2501183140431689</v>
      </c>
      <c r="H386" s="53">
        <f t="shared" si="12"/>
        <v>4.2251538082561195</v>
      </c>
      <c r="I386" s="52">
        <f t="shared" ref="I386:I449" si="13">(H386/E386)*2000</f>
        <v>5.1557703578476142</v>
      </c>
      <c r="J386" s="52"/>
      <c r="K386" s="52"/>
      <c r="L386" s="52"/>
      <c r="N386" s="57"/>
      <c r="O386" s="57"/>
      <c r="P386" s="57"/>
      <c r="Q386" s="57"/>
      <c r="R386" s="57"/>
      <c r="S386" s="57"/>
      <c r="U386" s="57"/>
      <c r="V386" s="57"/>
    </row>
    <row r="387" spans="1:22" x14ac:dyDescent="0.3">
      <c r="A387" s="50">
        <v>1702</v>
      </c>
      <c r="B387" s="51" t="s">
        <v>6</v>
      </c>
      <c r="C387" s="51" t="s">
        <v>95</v>
      </c>
      <c r="D387" s="51">
        <v>1</v>
      </c>
      <c r="E387" s="51">
        <v>1639</v>
      </c>
      <c r="G387" s="53">
        <v>3.2501183140431689</v>
      </c>
      <c r="H387" s="53">
        <f t="shared" si="12"/>
        <v>4.2251538082561195</v>
      </c>
      <c r="I387" s="52">
        <f t="shared" si="13"/>
        <v>5.1557703578476142</v>
      </c>
      <c r="J387" s="52"/>
      <c r="K387" s="52"/>
      <c r="L387" s="52"/>
      <c r="N387" s="57"/>
      <c r="O387" s="57"/>
      <c r="P387" s="57"/>
      <c r="Q387" s="57"/>
      <c r="R387" s="57"/>
      <c r="S387" s="57"/>
      <c r="U387" s="57"/>
      <c r="V387" s="57"/>
    </row>
    <row r="388" spans="1:22" x14ac:dyDescent="0.3">
      <c r="A388" s="50">
        <v>1703</v>
      </c>
      <c r="B388" s="51" t="s">
        <v>6</v>
      </c>
      <c r="C388" s="51" t="s">
        <v>95</v>
      </c>
      <c r="D388" s="51">
        <v>1</v>
      </c>
      <c r="E388" s="51">
        <v>1639</v>
      </c>
      <c r="G388" s="53">
        <v>3.2501183140431689</v>
      </c>
      <c r="H388" s="53">
        <f t="shared" si="12"/>
        <v>4.2251538082561195</v>
      </c>
      <c r="I388" s="52">
        <f t="shared" si="13"/>
        <v>5.1557703578476142</v>
      </c>
      <c r="J388" s="52"/>
      <c r="K388" s="52"/>
      <c r="L388" s="52"/>
      <c r="N388" s="57"/>
      <c r="O388" s="57"/>
      <c r="P388" s="57"/>
      <c r="Q388" s="57"/>
      <c r="R388" s="57"/>
      <c r="S388" s="57"/>
      <c r="U388" s="57"/>
      <c r="V388" s="57"/>
    </row>
    <row r="389" spans="1:22" x14ac:dyDescent="0.3">
      <c r="A389" s="50">
        <v>1704</v>
      </c>
      <c r="B389" s="51" t="s">
        <v>6</v>
      </c>
      <c r="C389" s="51" t="s">
        <v>95</v>
      </c>
      <c r="D389" s="51">
        <v>1</v>
      </c>
      <c r="E389" s="51">
        <v>1639</v>
      </c>
      <c r="G389" s="53">
        <v>3.1379521323376762</v>
      </c>
      <c r="H389" s="53">
        <f t="shared" si="12"/>
        <v>4.0793377720389792</v>
      </c>
      <c r="I389" s="52">
        <f t="shared" si="13"/>
        <v>4.9778374277473816</v>
      </c>
      <c r="J389" s="52"/>
      <c r="K389" s="52"/>
      <c r="L389" s="52"/>
      <c r="N389" s="57"/>
      <c r="O389" s="57"/>
      <c r="P389" s="57"/>
      <c r="Q389" s="57"/>
      <c r="R389" s="57"/>
      <c r="S389" s="57"/>
      <c r="U389" s="57"/>
      <c r="V389" s="57"/>
    </row>
    <row r="390" spans="1:22" x14ac:dyDescent="0.3">
      <c r="A390" s="50">
        <v>1705</v>
      </c>
      <c r="B390" s="51" t="s">
        <v>6</v>
      </c>
      <c r="C390" s="51" t="s">
        <v>95</v>
      </c>
      <c r="D390" s="51">
        <v>1</v>
      </c>
      <c r="E390" s="51">
        <v>1639</v>
      </c>
      <c r="G390" s="53">
        <v>2.6733738795252391</v>
      </c>
      <c r="H390" s="53">
        <f t="shared" si="12"/>
        <v>3.475386043382811</v>
      </c>
      <c r="I390" s="52">
        <f t="shared" si="13"/>
        <v>4.2408615538533381</v>
      </c>
      <c r="J390" s="52"/>
      <c r="K390" s="52"/>
      <c r="L390" s="52"/>
      <c r="N390" s="57"/>
      <c r="O390" s="57"/>
      <c r="P390" s="57"/>
      <c r="Q390" s="57"/>
      <c r="R390" s="57"/>
      <c r="S390" s="57"/>
      <c r="U390" s="57"/>
      <c r="V390" s="57"/>
    </row>
    <row r="391" spans="1:22" x14ac:dyDescent="0.3">
      <c r="A391" s="50">
        <v>1706</v>
      </c>
      <c r="B391" s="51" t="s">
        <v>6</v>
      </c>
      <c r="C391" s="51" t="s">
        <v>95</v>
      </c>
      <c r="D391" s="51">
        <v>1</v>
      </c>
      <c r="E391" s="51">
        <v>1639</v>
      </c>
      <c r="G391" s="53">
        <v>2.6733738795252391</v>
      </c>
      <c r="H391" s="53">
        <f t="shared" si="12"/>
        <v>3.475386043382811</v>
      </c>
      <c r="I391" s="52">
        <f t="shared" si="13"/>
        <v>4.2408615538533381</v>
      </c>
      <c r="J391" s="52"/>
      <c r="K391" s="52"/>
      <c r="L391" s="52"/>
      <c r="N391" s="57"/>
      <c r="O391" s="57"/>
      <c r="P391" s="57"/>
      <c r="Q391" s="57"/>
      <c r="R391" s="57"/>
      <c r="S391" s="57"/>
      <c r="U391" s="57"/>
      <c r="V391" s="57"/>
    </row>
    <row r="392" spans="1:22" x14ac:dyDescent="0.3">
      <c r="A392" s="50">
        <v>1707</v>
      </c>
      <c r="B392" s="51" t="s">
        <v>6</v>
      </c>
      <c r="C392" s="51" t="s">
        <v>95</v>
      </c>
      <c r="D392" s="51">
        <v>1</v>
      </c>
      <c r="E392" s="51">
        <v>1639</v>
      </c>
      <c r="G392" s="53">
        <v>2.6051261496444753</v>
      </c>
      <c r="H392" s="53">
        <f t="shared" si="12"/>
        <v>3.3866639945378179</v>
      </c>
      <c r="I392" s="52">
        <f t="shared" si="13"/>
        <v>4.1325979188991067</v>
      </c>
      <c r="J392" s="52"/>
      <c r="K392" s="52"/>
      <c r="L392" s="52"/>
      <c r="N392" s="57"/>
      <c r="O392" s="57"/>
      <c r="P392" s="57"/>
      <c r="Q392" s="57"/>
      <c r="R392" s="57"/>
      <c r="S392" s="57"/>
      <c r="U392" s="57"/>
      <c r="V392" s="57"/>
    </row>
    <row r="393" spans="1:22" x14ac:dyDescent="0.3">
      <c r="A393" s="50">
        <v>1708</v>
      </c>
      <c r="B393" s="51" t="s">
        <v>6</v>
      </c>
      <c r="C393" s="51" t="s">
        <v>95</v>
      </c>
      <c r="D393" s="51">
        <v>1</v>
      </c>
      <c r="E393" s="51">
        <v>1639</v>
      </c>
      <c r="G393" s="53">
        <v>2.5569900371571692</v>
      </c>
      <c r="H393" s="53">
        <f t="shared" si="12"/>
        <v>3.3240870483043201</v>
      </c>
      <c r="I393" s="52">
        <f t="shared" si="13"/>
        <v>4.0562380089131418</v>
      </c>
      <c r="J393" s="52"/>
      <c r="K393" s="52"/>
      <c r="L393" s="52"/>
      <c r="N393" s="57"/>
      <c r="O393" s="57"/>
      <c r="P393" s="57"/>
      <c r="Q393" s="57"/>
      <c r="R393" s="57"/>
      <c r="S393" s="57"/>
      <c r="U393" s="57"/>
      <c r="V393" s="57"/>
    </row>
    <row r="394" spans="1:22" x14ac:dyDescent="0.3">
      <c r="A394" s="50">
        <v>1709</v>
      </c>
      <c r="B394" s="51" t="s">
        <v>6</v>
      </c>
      <c r="C394" s="51" t="s">
        <v>95</v>
      </c>
      <c r="D394" s="51">
        <v>1</v>
      </c>
      <c r="E394" s="51">
        <v>1639</v>
      </c>
      <c r="G394" s="53">
        <v>2.5569900371571692</v>
      </c>
      <c r="H394" s="53">
        <f t="shared" si="12"/>
        <v>3.3240870483043201</v>
      </c>
      <c r="I394" s="52">
        <f t="shared" si="13"/>
        <v>4.0562380089131418</v>
      </c>
      <c r="J394" s="52"/>
      <c r="K394" s="52"/>
      <c r="L394" s="52"/>
      <c r="N394" s="57"/>
      <c r="O394" s="57"/>
      <c r="P394" s="57"/>
      <c r="Q394" s="57"/>
      <c r="R394" s="57"/>
      <c r="S394" s="57"/>
      <c r="U394" s="57"/>
      <c r="V394" s="57"/>
    </row>
    <row r="395" spans="1:22" x14ac:dyDescent="0.3">
      <c r="A395" s="50">
        <v>1710</v>
      </c>
      <c r="B395" s="51" t="s">
        <v>6</v>
      </c>
      <c r="C395" s="51" t="s">
        <v>95</v>
      </c>
      <c r="D395" s="51">
        <v>1</v>
      </c>
      <c r="E395" s="51">
        <v>1639</v>
      </c>
      <c r="G395" s="53">
        <v>2.727947513836162</v>
      </c>
      <c r="H395" s="53">
        <f t="shared" si="12"/>
        <v>3.5463317679870108</v>
      </c>
      <c r="I395" s="52">
        <f t="shared" si="13"/>
        <v>4.3274335179829295</v>
      </c>
      <c r="J395" s="52"/>
      <c r="K395" s="52"/>
      <c r="L395" s="52"/>
      <c r="N395" s="57"/>
      <c r="O395" s="57"/>
      <c r="P395" s="57"/>
      <c r="Q395" s="57"/>
      <c r="R395" s="57"/>
      <c r="S395" s="57"/>
      <c r="U395" s="57"/>
      <c r="V395" s="57"/>
    </row>
    <row r="396" spans="1:22" x14ac:dyDescent="0.3">
      <c r="A396" s="50">
        <v>1711</v>
      </c>
      <c r="B396" s="51" t="s">
        <v>6</v>
      </c>
      <c r="C396" s="51" t="s">
        <v>95</v>
      </c>
      <c r="D396" s="51">
        <v>1</v>
      </c>
      <c r="E396" s="51">
        <v>1639</v>
      </c>
      <c r="G396" s="53">
        <v>2.8798047594723366</v>
      </c>
      <c r="H396" s="53">
        <f t="shared" si="12"/>
        <v>3.7437461873140379</v>
      </c>
      <c r="I396" s="52">
        <f t="shared" si="13"/>
        <v>4.5683296977596557</v>
      </c>
      <c r="J396" s="52"/>
      <c r="K396" s="52"/>
      <c r="L396" s="52"/>
      <c r="N396" s="57"/>
      <c r="O396" s="57"/>
      <c r="P396" s="57"/>
      <c r="Q396" s="57"/>
      <c r="R396" s="57"/>
      <c r="S396" s="57"/>
      <c r="U396" s="57"/>
      <c r="V396" s="57"/>
    </row>
    <row r="397" spans="1:22" x14ac:dyDescent="0.3">
      <c r="A397" s="50">
        <v>1712</v>
      </c>
      <c r="B397" s="51" t="s">
        <v>6</v>
      </c>
      <c r="C397" s="51" t="s">
        <v>95</v>
      </c>
      <c r="D397" s="51">
        <v>1</v>
      </c>
      <c r="E397" s="51">
        <v>1639</v>
      </c>
      <c r="G397" s="53">
        <v>2.8798047594723366</v>
      </c>
      <c r="H397" s="53">
        <f t="shared" si="12"/>
        <v>3.7437461873140379</v>
      </c>
      <c r="I397" s="52">
        <f t="shared" si="13"/>
        <v>4.5683296977596557</v>
      </c>
      <c r="J397" s="52"/>
      <c r="K397" s="52"/>
      <c r="L397" s="52"/>
      <c r="N397" s="57"/>
      <c r="O397" s="57"/>
      <c r="P397" s="57"/>
      <c r="Q397" s="57"/>
      <c r="R397" s="57"/>
      <c r="S397" s="57"/>
      <c r="U397" s="57"/>
      <c r="V397" s="57"/>
    </row>
    <row r="398" spans="1:22" x14ac:dyDescent="0.3">
      <c r="A398" s="50">
        <v>1713</v>
      </c>
      <c r="B398" s="51" t="s">
        <v>6</v>
      </c>
      <c r="C398" s="51" t="s">
        <v>95</v>
      </c>
      <c r="D398" s="51">
        <v>1</v>
      </c>
      <c r="E398" s="51">
        <v>1639</v>
      </c>
      <c r="G398" s="53">
        <v>2.8798047594723366</v>
      </c>
      <c r="H398" s="53">
        <f t="shared" si="12"/>
        <v>3.7437461873140379</v>
      </c>
      <c r="I398" s="52">
        <f t="shared" si="13"/>
        <v>4.5683296977596557</v>
      </c>
      <c r="J398" s="52"/>
      <c r="K398" s="52"/>
      <c r="L398" s="52"/>
      <c r="N398" s="57"/>
      <c r="O398" s="57"/>
      <c r="P398" s="57"/>
      <c r="Q398" s="57"/>
      <c r="R398" s="57"/>
      <c r="S398" s="57"/>
      <c r="U398" s="57"/>
      <c r="V398" s="57"/>
    </row>
    <row r="399" spans="1:22" x14ac:dyDescent="0.3">
      <c r="A399" s="50">
        <v>1714</v>
      </c>
      <c r="B399" s="51" t="s">
        <v>6</v>
      </c>
      <c r="C399" s="51" t="s">
        <v>95</v>
      </c>
      <c r="D399" s="51">
        <v>1</v>
      </c>
      <c r="E399" s="51">
        <v>1639</v>
      </c>
      <c r="G399" s="53">
        <v>2.5157412707870375</v>
      </c>
      <c r="H399" s="53">
        <f t="shared" si="12"/>
        <v>3.2704636520231487</v>
      </c>
      <c r="I399" s="52">
        <f t="shared" si="13"/>
        <v>3.9908037242503345</v>
      </c>
      <c r="J399" s="52"/>
      <c r="K399" s="52"/>
      <c r="L399" s="52"/>
      <c r="N399" s="57"/>
      <c r="O399" s="57"/>
      <c r="P399" s="57"/>
      <c r="Q399" s="57"/>
      <c r="R399" s="57"/>
      <c r="S399" s="57"/>
      <c r="U399" s="57"/>
      <c r="V399" s="57"/>
    </row>
    <row r="400" spans="1:22" x14ac:dyDescent="0.3">
      <c r="A400" s="50">
        <v>1715</v>
      </c>
      <c r="B400" s="51" t="s">
        <v>6</v>
      </c>
      <c r="C400" s="51" t="s">
        <v>95</v>
      </c>
      <c r="D400" s="51">
        <v>1</v>
      </c>
      <c r="E400" s="51">
        <v>1639</v>
      </c>
      <c r="G400" s="53">
        <v>2.4621986230608872</v>
      </c>
      <c r="H400" s="53">
        <f t="shared" si="12"/>
        <v>3.2008582099791534</v>
      </c>
      <c r="I400" s="52">
        <f t="shared" si="13"/>
        <v>3.9058672482967096</v>
      </c>
      <c r="J400" s="52"/>
      <c r="K400" s="52"/>
      <c r="L400" s="52"/>
      <c r="N400" s="57"/>
      <c r="O400" s="57"/>
      <c r="P400" s="57"/>
      <c r="Q400" s="57"/>
      <c r="R400" s="57"/>
      <c r="S400" s="57"/>
      <c r="U400" s="57"/>
      <c r="V400" s="57"/>
    </row>
    <row r="401" spans="1:22" x14ac:dyDescent="0.3">
      <c r="A401" s="50">
        <v>1716</v>
      </c>
      <c r="B401" s="51" t="s">
        <v>6</v>
      </c>
      <c r="C401" s="51" t="s">
        <v>95</v>
      </c>
      <c r="D401" s="51">
        <v>1</v>
      </c>
      <c r="E401" s="51">
        <v>1639</v>
      </c>
      <c r="G401" s="53">
        <v>2.4062198762149762</v>
      </c>
      <c r="H401" s="53">
        <f t="shared" si="12"/>
        <v>3.128085839079469</v>
      </c>
      <c r="I401" s="52">
        <f t="shared" si="13"/>
        <v>3.8170663076015483</v>
      </c>
      <c r="J401" s="52"/>
      <c r="K401" s="52"/>
      <c r="L401" s="52"/>
      <c r="N401" s="57"/>
      <c r="O401" s="57"/>
      <c r="P401" s="57"/>
      <c r="Q401" s="57"/>
      <c r="R401" s="57"/>
      <c r="S401" s="57"/>
      <c r="U401" s="57"/>
      <c r="V401" s="57"/>
    </row>
    <row r="402" spans="1:22" x14ac:dyDescent="0.3">
      <c r="A402" s="50">
        <v>1717</v>
      </c>
      <c r="B402" s="51" t="s">
        <v>6</v>
      </c>
      <c r="C402" s="51" t="s">
        <v>95</v>
      </c>
      <c r="D402" s="51">
        <v>1</v>
      </c>
      <c r="E402" s="51">
        <v>1639</v>
      </c>
      <c r="G402" s="53">
        <v>2.4062198762149762</v>
      </c>
      <c r="H402" s="53">
        <f t="shared" si="12"/>
        <v>3.128085839079469</v>
      </c>
      <c r="I402" s="52">
        <f t="shared" si="13"/>
        <v>3.8170663076015483</v>
      </c>
      <c r="J402" s="52"/>
      <c r="K402" s="52"/>
      <c r="L402" s="52"/>
      <c r="N402" s="57"/>
      <c r="O402" s="57"/>
      <c r="P402" s="57"/>
      <c r="Q402" s="57"/>
      <c r="R402" s="57"/>
      <c r="S402" s="57"/>
      <c r="U402" s="57"/>
      <c r="V402" s="57"/>
    </row>
    <row r="403" spans="1:22" x14ac:dyDescent="0.3">
      <c r="A403" s="50">
        <v>1718</v>
      </c>
      <c r="B403" s="51" t="s">
        <v>6</v>
      </c>
      <c r="C403" s="51" t="s">
        <v>95</v>
      </c>
      <c r="D403" s="51">
        <v>1</v>
      </c>
      <c r="E403" s="51">
        <v>1639</v>
      </c>
      <c r="G403" s="53">
        <v>2.4062198762149762</v>
      </c>
      <c r="H403" s="53">
        <f t="shared" si="12"/>
        <v>3.128085839079469</v>
      </c>
      <c r="I403" s="52">
        <f t="shared" si="13"/>
        <v>3.8170663076015483</v>
      </c>
      <c r="J403" s="52"/>
      <c r="K403" s="52"/>
      <c r="L403" s="52"/>
      <c r="N403" s="57"/>
      <c r="O403" s="57"/>
      <c r="P403" s="57"/>
      <c r="Q403" s="57"/>
      <c r="R403" s="57"/>
      <c r="S403" s="57"/>
      <c r="U403" s="57"/>
      <c r="V403" s="57"/>
    </row>
    <row r="404" spans="1:22" x14ac:dyDescent="0.3">
      <c r="A404" s="50">
        <v>1719</v>
      </c>
      <c r="B404" s="51" t="s">
        <v>6</v>
      </c>
      <c r="C404" s="51" t="s">
        <v>95</v>
      </c>
      <c r="D404" s="51">
        <v>1</v>
      </c>
      <c r="E404" s="51">
        <v>1639</v>
      </c>
      <c r="G404" s="53">
        <v>2.4062198762149762</v>
      </c>
      <c r="H404" s="53">
        <f t="shared" si="12"/>
        <v>3.128085839079469</v>
      </c>
      <c r="I404" s="52">
        <f t="shared" si="13"/>
        <v>3.8170663076015483</v>
      </c>
      <c r="J404" s="52"/>
      <c r="K404" s="52"/>
      <c r="L404" s="52"/>
      <c r="N404" s="57"/>
      <c r="O404" s="57"/>
      <c r="P404" s="57"/>
      <c r="Q404" s="57"/>
      <c r="R404" s="57"/>
      <c r="S404" s="57"/>
      <c r="U404" s="57"/>
      <c r="V404" s="57"/>
    </row>
    <row r="405" spans="1:22" x14ac:dyDescent="0.3">
      <c r="A405" s="50">
        <v>1720</v>
      </c>
      <c r="B405" s="51" t="s">
        <v>6</v>
      </c>
      <c r="C405" s="51" t="s">
        <v>95</v>
      </c>
      <c r="D405" s="51">
        <v>1</v>
      </c>
      <c r="E405" s="51">
        <v>1639</v>
      </c>
      <c r="G405" s="53">
        <v>2.4062198762149762</v>
      </c>
      <c r="H405" s="53">
        <f t="shared" si="12"/>
        <v>3.128085839079469</v>
      </c>
      <c r="I405" s="52">
        <f t="shared" si="13"/>
        <v>3.8170663076015483</v>
      </c>
      <c r="J405" s="52"/>
      <c r="K405" s="52"/>
      <c r="L405" s="52"/>
      <c r="N405" s="57"/>
      <c r="O405" s="57"/>
      <c r="P405" s="57"/>
      <c r="Q405" s="57"/>
      <c r="R405" s="57"/>
      <c r="S405" s="57"/>
      <c r="U405" s="57"/>
      <c r="V405" s="57"/>
    </row>
    <row r="406" spans="1:22" x14ac:dyDescent="0.3">
      <c r="A406" s="50">
        <v>1721</v>
      </c>
      <c r="B406" s="51" t="s">
        <v>6</v>
      </c>
      <c r="C406" s="51" t="s">
        <v>95</v>
      </c>
      <c r="D406" s="51">
        <v>1</v>
      </c>
      <c r="E406" s="51">
        <v>1639</v>
      </c>
      <c r="G406" s="53">
        <v>2.4062198762149762</v>
      </c>
      <c r="H406" s="53">
        <f t="shared" si="12"/>
        <v>3.128085839079469</v>
      </c>
      <c r="I406" s="52">
        <f t="shared" si="13"/>
        <v>3.8170663076015483</v>
      </c>
      <c r="J406" s="52"/>
      <c r="K406" s="52"/>
      <c r="L406" s="52"/>
      <c r="N406" s="57"/>
      <c r="O406" s="57"/>
      <c r="P406" s="57"/>
      <c r="Q406" s="57"/>
      <c r="R406" s="57"/>
      <c r="S406" s="57"/>
      <c r="U406" s="57"/>
      <c r="V406" s="57"/>
    </row>
    <row r="407" spans="1:22" x14ac:dyDescent="0.3">
      <c r="A407" s="50">
        <v>1722</v>
      </c>
      <c r="B407" s="51" t="s">
        <v>6</v>
      </c>
      <c r="C407" s="51" t="s">
        <v>95</v>
      </c>
      <c r="D407" s="51">
        <v>1</v>
      </c>
      <c r="E407" s="51">
        <v>1639</v>
      </c>
      <c r="G407" s="53">
        <v>2.4062198762149762</v>
      </c>
      <c r="H407" s="53">
        <f t="shared" si="12"/>
        <v>3.128085839079469</v>
      </c>
      <c r="I407" s="52">
        <f t="shared" si="13"/>
        <v>3.8170663076015483</v>
      </c>
      <c r="J407" s="52"/>
      <c r="K407" s="52"/>
      <c r="L407" s="52"/>
      <c r="N407" s="57"/>
      <c r="O407" s="57"/>
      <c r="P407" s="57"/>
      <c r="Q407" s="57"/>
      <c r="R407" s="57"/>
      <c r="S407" s="57"/>
      <c r="U407" s="57"/>
      <c r="V407" s="57"/>
    </row>
    <row r="408" spans="1:22" x14ac:dyDescent="0.3">
      <c r="A408" s="50">
        <v>1723</v>
      </c>
      <c r="B408" s="51" t="s">
        <v>6</v>
      </c>
      <c r="C408" s="51" t="s">
        <v>95</v>
      </c>
      <c r="D408" s="51">
        <v>1</v>
      </c>
      <c r="E408" s="51">
        <v>1639</v>
      </c>
      <c r="G408" s="53">
        <v>2.4062198762149762</v>
      </c>
      <c r="H408" s="53">
        <f t="shared" si="12"/>
        <v>3.128085839079469</v>
      </c>
      <c r="I408" s="52">
        <f t="shared" si="13"/>
        <v>3.8170663076015483</v>
      </c>
      <c r="J408" s="52"/>
      <c r="K408" s="52"/>
      <c r="L408" s="52"/>
      <c r="N408" s="57"/>
      <c r="O408" s="57"/>
      <c r="P408" s="57"/>
      <c r="Q408" s="57"/>
      <c r="R408" s="57"/>
      <c r="S408" s="57"/>
      <c r="U408" s="57"/>
      <c r="V408" s="57"/>
    </row>
    <row r="409" spans="1:22" x14ac:dyDescent="0.3">
      <c r="A409" s="50">
        <v>1724</v>
      </c>
      <c r="B409" s="51" t="s">
        <v>6</v>
      </c>
      <c r="C409" s="51" t="s">
        <v>95</v>
      </c>
      <c r="D409" s="51">
        <v>1</v>
      </c>
      <c r="E409" s="51">
        <v>1639</v>
      </c>
      <c r="G409" s="53">
        <v>2.4890489755754377</v>
      </c>
      <c r="H409" s="53">
        <f t="shared" si="12"/>
        <v>3.2357636682480693</v>
      </c>
      <c r="I409" s="52">
        <f t="shared" si="13"/>
        <v>3.9484608520415736</v>
      </c>
      <c r="J409" s="52"/>
      <c r="K409" s="52"/>
      <c r="L409" s="52"/>
      <c r="N409" s="57"/>
      <c r="O409" s="57"/>
      <c r="P409" s="57"/>
      <c r="Q409" s="57"/>
      <c r="R409" s="57"/>
      <c r="S409" s="57"/>
      <c r="U409" s="57"/>
      <c r="V409" s="57"/>
    </row>
    <row r="410" spans="1:22" x14ac:dyDescent="0.3">
      <c r="A410" s="50">
        <v>1725</v>
      </c>
      <c r="B410" s="51" t="s">
        <v>6</v>
      </c>
      <c r="C410" s="51" t="s">
        <v>95</v>
      </c>
      <c r="D410" s="51">
        <v>1</v>
      </c>
      <c r="E410" s="51">
        <v>1639</v>
      </c>
      <c r="G410" s="53">
        <v>2.4062198762149762</v>
      </c>
      <c r="H410" s="53">
        <f t="shared" si="12"/>
        <v>3.128085839079469</v>
      </c>
      <c r="I410" s="52">
        <f t="shared" si="13"/>
        <v>3.8170663076015483</v>
      </c>
      <c r="J410" s="52"/>
      <c r="K410" s="52"/>
      <c r="L410" s="52"/>
      <c r="N410" s="57"/>
      <c r="O410" s="57"/>
      <c r="P410" s="57"/>
      <c r="Q410" s="57"/>
      <c r="R410" s="57"/>
      <c r="S410" s="57"/>
      <c r="U410" s="57"/>
      <c r="V410" s="57"/>
    </row>
    <row r="411" spans="1:22" x14ac:dyDescent="0.3">
      <c r="A411" s="50">
        <v>1726</v>
      </c>
      <c r="B411" s="51" t="s">
        <v>6</v>
      </c>
      <c r="C411" s="51" t="s">
        <v>95</v>
      </c>
      <c r="D411" s="51">
        <v>1</v>
      </c>
      <c r="E411" s="51">
        <v>1639</v>
      </c>
      <c r="G411" s="53">
        <v>2.4062198762149762</v>
      </c>
      <c r="H411" s="53">
        <f t="shared" si="12"/>
        <v>3.128085839079469</v>
      </c>
      <c r="I411" s="52">
        <f t="shared" si="13"/>
        <v>3.8170663076015483</v>
      </c>
      <c r="J411" s="52"/>
      <c r="K411" s="52"/>
      <c r="L411" s="52"/>
      <c r="N411" s="57"/>
      <c r="O411" s="57"/>
      <c r="P411" s="57"/>
      <c r="Q411" s="57"/>
      <c r="R411" s="57"/>
      <c r="S411" s="57"/>
      <c r="U411" s="57"/>
      <c r="V411" s="57"/>
    </row>
    <row r="412" spans="1:22" x14ac:dyDescent="0.3">
      <c r="A412" s="50">
        <v>1727</v>
      </c>
      <c r="B412" s="51" t="s">
        <v>6</v>
      </c>
      <c r="C412" s="51" t="s">
        <v>95</v>
      </c>
      <c r="D412" s="51">
        <v>1</v>
      </c>
      <c r="E412" s="51">
        <v>1639</v>
      </c>
      <c r="G412" s="53">
        <v>2.4062198762149762</v>
      </c>
      <c r="H412" s="53">
        <f t="shared" si="12"/>
        <v>3.128085839079469</v>
      </c>
      <c r="I412" s="52">
        <f t="shared" si="13"/>
        <v>3.8170663076015483</v>
      </c>
      <c r="J412" s="52"/>
      <c r="K412" s="52"/>
      <c r="L412" s="52"/>
      <c r="N412" s="57"/>
      <c r="O412" s="57"/>
      <c r="P412" s="57"/>
      <c r="Q412" s="57"/>
      <c r="R412" s="57"/>
      <c r="S412" s="57"/>
      <c r="U412" s="57"/>
      <c r="V412" s="57"/>
    </row>
    <row r="413" spans="1:22" x14ac:dyDescent="0.3">
      <c r="A413" s="50">
        <v>1728</v>
      </c>
      <c r="B413" s="51" t="s">
        <v>6</v>
      </c>
      <c r="C413" s="51" t="s">
        <v>95</v>
      </c>
      <c r="D413" s="51">
        <v>1</v>
      </c>
      <c r="E413" s="51">
        <v>1639</v>
      </c>
      <c r="G413" s="53">
        <v>2.4062198762149762</v>
      </c>
      <c r="H413" s="53">
        <f t="shared" si="12"/>
        <v>3.128085839079469</v>
      </c>
      <c r="I413" s="52">
        <f t="shared" si="13"/>
        <v>3.8170663076015483</v>
      </c>
      <c r="J413" s="52"/>
      <c r="K413" s="52"/>
      <c r="L413" s="52"/>
      <c r="N413" s="57"/>
      <c r="O413" s="57"/>
      <c r="P413" s="57"/>
      <c r="Q413" s="57"/>
      <c r="R413" s="57"/>
      <c r="S413" s="57"/>
      <c r="U413" s="57"/>
      <c r="V413" s="57"/>
    </row>
    <row r="414" spans="1:22" x14ac:dyDescent="0.3">
      <c r="A414" s="50">
        <v>1729</v>
      </c>
      <c r="B414" s="51" t="s">
        <v>6</v>
      </c>
      <c r="C414" s="51" t="s">
        <v>95</v>
      </c>
      <c r="D414" s="51">
        <v>1</v>
      </c>
      <c r="E414" s="51">
        <v>1639</v>
      </c>
      <c r="G414" s="53">
        <v>2.3163211131690025</v>
      </c>
      <c r="H414" s="53">
        <f t="shared" si="12"/>
        <v>3.0112174471197033</v>
      </c>
      <c r="I414" s="52">
        <f t="shared" si="13"/>
        <v>3.6744569214395399</v>
      </c>
      <c r="J414" s="52"/>
      <c r="K414" s="52"/>
      <c r="L414" s="52"/>
      <c r="N414" s="57"/>
      <c r="O414" s="57"/>
      <c r="P414" s="57"/>
      <c r="Q414" s="57"/>
      <c r="R414" s="57"/>
      <c r="S414" s="57"/>
      <c r="U414" s="57"/>
      <c r="V414" s="57"/>
    </row>
    <row r="415" spans="1:22" x14ac:dyDescent="0.3">
      <c r="A415" s="50">
        <v>1730</v>
      </c>
      <c r="B415" s="51" t="s">
        <v>6</v>
      </c>
      <c r="C415" s="51" t="s">
        <v>95</v>
      </c>
      <c r="D415" s="51">
        <v>1</v>
      </c>
      <c r="E415" s="51">
        <v>1639</v>
      </c>
      <c r="G415" s="53">
        <v>2.4062198762149762</v>
      </c>
      <c r="H415" s="53">
        <f t="shared" si="12"/>
        <v>3.128085839079469</v>
      </c>
      <c r="I415" s="52">
        <f t="shared" si="13"/>
        <v>3.8170663076015483</v>
      </c>
      <c r="J415" s="52"/>
      <c r="K415" s="52"/>
      <c r="L415" s="52"/>
      <c r="N415" s="57"/>
      <c r="O415" s="57"/>
      <c r="P415" s="57"/>
      <c r="Q415" s="57"/>
      <c r="R415" s="57"/>
      <c r="S415" s="57"/>
      <c r="U415" s="57"/>
      <c r="V415" s="57"/>
    </row>
    <row r="416" spans="1:22" x14ac:dyDescent="0.3">
      <c r="A416" s="50">
        <v>1731</v>
      </c>
      <c r="B416" s="51" t="s">
        <v>6</v>
      </c>
      <c r="C416" s="51" t="s">
        <v>95</v>
      </c>
      <c r="D416" s="51">
        <v>1</v>
      </c>
      <c r="E416" s="51">
        <v>1639</v>
      </c>
      <c r="G416" s="53">
        <v>2.4062198762149762</v>
      </c>
      <c r="H416" s="53">
        <f t="shared" si="12"/>
        <v>3.128085839079469</v>
      </c>
      <c r="I416" s="52">
        <f t="shared" si="13"/>
        <v>3.8170663076015483</v>
      </c>
      <c r="J416" s="52"/>
      <c r="K416" s="52"/>
      <c r="L416" s="52"/>
      <c r="N416" s="57"/>
      <c r="O416" s="57"/>
      <c r="P416" s="57"/>
      <c r="Q416" s="57"/>
      <c r="R416" s="57"/>
      <c r="S416" s="57"/>
      <c r="U416" s="57"/>
      <c r="V416" s="57"/>
    </row>
    <row r="417" spans="1:22" x14ac:dyDescent="0.3">
      <c r="A417" s="50">
        <v>1732</v>
      </c>
      <c r="B417" s="51" t="s">
        <v>6</v>
      </c>
      <c r="C417" s="51" t="s">
        <v>95</v>
      </c>
      <c r="D417" s="51">
        <v>1</v>
      </c>
      <c r="E417" s="51">
        <v>1639</v>
      </c>
      <c r="G417" s="53">
        <v>2.4062198762149762</v>
      </c>
      <c r="H417" s="53">
        <f t="shared" si="12"/>
        <v>3.128085839079469</v>
      </c>
      <c r="I417" s="52">
        <f t="shared" si="13"/>
        <v>3.8170663076015483</v>
      </c>
      <c r="J417" s="52"/>
      <c r="K417" s="52"/>
      <c r="L417" s="52"/>
      <c r="N417" s="57"/>
      <c r="O417" s="57"/>
      <c r="P417" s="57"/>
      <c r="Q417" s="57"/>
      <c r="R417" s="57"/>
      <c r="S417" s="57"/>
      <c r="U417" s="57"/>
      <c r="V417" s="57"/>
    </row>
    <row r="418" spans="1:22" x14ac:dyDescent="0.3">
      <c r="A418" s="50">
        <v>1733</v>
      </c>
      <c r="B418" s="51" t="s">
        <v>6</v>
      </c>
      <c r="C418" s="51" t="s">
        <v>95</v>
      </c>
      <c r="D418" s="51">
        <v>1</v>
      </c>
      <c r="E418" s="51">
        <v>1639</v>
      </c>
      <c r="G418" s="53">
        <v>2.4062198762149762</v>
      </c>
      <c r="H418" s="53">
        <f t="shared" si="12"/>
        <v>3.128085839079469</v>
      </c>
      <c r="I418" s="52">
        <f t="shared" si="13"/>
        <v>3.8170663076015483</v>
      </c>
      <c r="J418" s="52"/>
      <c r="K418" s="52"/>
      <c r="L418" s="52"/>
      <c r="N418" s="57"/>
      <c r="O418" s="57"/>
      <c r="P418" s="57"/>
      <c r="Q418" s="57"/>
      <c r="R418" s="57"/>
      <c r="S418" s="57"/>
      <c r="U418" s="57"/>
      <c r="V418" s="57"/>
    </row>
    <row r="419" spans="1:22" x14ac:dyDescent="0.3">
      <c r="A419" s="50">
        <v>1734</v>
      </c>
      <c r="B419" s="51" t="s">
        <v>6</v>
      </c>
      <c r="C419" s="51" t="s">
        <v>95</v>
      </c>
      <c r="D419" s="51">
        <v>1</v>
      </c>
      <c r="E419" s="51">
        <v>1639</v>
      </c>
      <c r="G419" s="53">
        <v>2.4062198762149762</v>
      </c>
      <c r="H419" s="53">
        <f t="shared" si="12"/>
        <v>3.128085839079469</v>
      </c>
      <c r="I419" s="52">
        <f t="shared" si="13"/>
        <v>3.8170663076015483</v>
      </c>
      <c r="J419" s="52"/>
      <c r="K419" s="52"/>
      <c r="L419" s="52"/>
      <c r="N419" s="57"/>
      <c r="O419" s="57"/>
      <c r="P419" s="57"/>
      <c r="Q419" s="57"/>
      <c r="R419" s="57"/>
      <c r="S419" s="57"/>
      <c r="U419" s="57"/>
      <c r="V419" s="57"/>
    </row>
    <row r="420" spans="1:22" x14ac:dyDescent="0.3">
      <c r="A420" s="50">
        <v>1735</v>
      </c>
      <c r="B420" s="51" t="s">
        <v>6</v>
      </c>
      <c r="C420" s="51" t="s">
        <v>95</v>
      </c>
      <c r="D420" s="51">
        <v>1</v>
      </c>
      <c r="E420" s="51">
        <v>1639</v>
      </c>
      <c r="G420" s="53">
        <v>2.4062198762149762</v>
      </c>
      <c r="H420" s="53">
        <f t="shared" si="12"/>
        <v>3.128085839079469</v>
      </c>
      <c r="I420" s="52">
        <f t="shared" si="13"/>
        <v>3.8170663076015483</v>
      </c>
      <c r="J420" s="52"/>
      <c r="K420" s="52"/>
      <c r="L420" s="52"/>
      <c r="N420" s="57"/>
      <c r="O420" s="57"/>
      <c r="P420" s="57"/>
      <c r="Q420" s="57"/>
      <c r="R420" s="57"/>
      <c r="S420" s="57"/>
      <c r="U420" s="57"/>
      <c r="V420" s="57"/>
    </row>
    <row r="421" spans="1:22" x14ac:dyDescent="0.3">
      <c r="A421" s="50">
        <v>1736</v>
      </c>
      <c r="B421" s="51" t="s">
        <v>6</v>
      </c>
      <c r="C421" s="51" t="s">
        <v>95</v>
      </c>
      <c r="D421" s="51">
        <v>1</v>
      </c>
      <c r="E421" s="51">
        <v>1639</v>
      </c>
      <c r="G421" s="53">
        <v>2.4062198762149762</v>
      </c>
      <c r="H421" s="53">
        <f t="shared" si="12"/>
        <v>3.128085839079469</v>
      </c>
      <c r="I421" s="52">
        <f t="shared" si="13"/>
        <v>3.8170663076015483</v>
      </c>
      <c r="J421" s="52"/>
      <c r="K421" s="52"/>
      <c r="L421" s="52"/>
      <c r="N421" s="57"/>
      <c r="O421" s="57"/>
      <c r="P421" s="57"/>
      <c r="Q421" s="57"/>
      <c r="R421" s="57"/>
      <c r="S421" s="57"/>
      <c r="U421" s="57"/>
      <c r="V421" s="57"/>
    </row>
    <row r="422" spans="1:22" x14ac:dyDescent="0.3">
      <c r="A422" s="50">
        <v>1737</v>
      </c>
      <c r="B422" s="51" t="s">
        <v>6</v>
      </c>
      <c r="C422" s="51" t="s">
        <v>95</v>
      </c>
      <c r="D422" s="51">
        <v>1</v>
      </c>
      <c r="E422" s="51">
        <v>1639</v>
      </c>
      <c r="G422" s="53">
        <v>2.6008080884809193</v>
      </c>
      <c r="H422" s="53">
        <f t="shared" si="12"/>
        <v>3.381050515025195</v>
      </c>
      <c r="I422" s="52">
        <f t="shared" si="13"/>
        <v>4.1257480354181757</v>
      </c>
      <c r="J422" s="52"/>
      <c r="K422" s="52"/>
      <c r="L422" s="52"/>
      <c r="N422" s="57"/>
      <c r="O422" s="57"/>
      <c r="P422" s="57"/>
      <c r="Q422" s="57"/>
      <c r="R422" s="57"/>
      <c r="S422" s="57"/>
      <c r="U422" s="57"/>
      <c r="V422" s="57"/>
    </row>
    <row r="423" spans="1:22" x14ac:dyDescent="0.3">
      <c r="A423" s="50">
        <v>1738</v>
      </c>
      <c r="B423" s="51" t="s">
        <v>6</v>
      </c>
      <c r="C423" s="51" t="s">
        <v>95</v>
      </c>
      <c r="D423" s="51">
        <v>1</v>
      </c>
      <c r="E423" s="51">
        <v>1639</v>
      </c>
      <c r="G423" s="53">
        <v>2.4062198762149762</v>
      </c>
      <c r="H423" s="53">
        <f t="shared" si="12"/>
        <v>3.128085839079469</v>
      </c>
      <c r="I423" s="52">
        <f t="shared" si="13"/>
        <v>3.8170663076015483</v>
      </c>
      <c r="J423" s="52"/>
      <c r="K423" s="52"/>
      <c r="L423" s="52"/>
      <c r="N423" s="57"/>
      <c r="O423" s="57"/>
      <c r="P423" s="57"/>
      <c r="Q423" s="57"/>
      <c r="R423" s="57"/>
      <c r="S423" s="57"/>
      <c r="U423" s="57"/>
      <c r="V423" s="57"/>
    </row>
    <row r="424" spans="1:22" x14ac:dyDescent="0.3">
      <c r="A424" s="50">
        <v>1739</v>
      </c>
      <c r="B424" s="51" t="s">
        <v>6</v>
      </c>
      <c r="C424" s="51" t="s">
        <v>95</v>
      </c>
      <c r="D424" s="51">
        <v>1</v>
      </c>
      <c r="E424" s="51">
        <v>1639</v>
      </c>
      <c r="G424" s="53">
        <v>2.710000176443744</v>
      </c>
      <c r="H424" s="53">
        <f t="shared" si="12"/>
        <v>3.5230002293768674</v>
      </c>
      <c r="I424" s="52">
        <f t="shared" si="13"/>
        <v>4.2989630620828159</v>
      </c>
      <c r="J424" s="52"/>
      <c r="K424" s="52"/>
      <c r="L424" s="52"/>
      <c r="N424" s="57"/>
      <c r="O424" s="57"/>
      <c r="P424" s="57"/>
      <c r="Q424" s="57"/>
      <c r="R424" s="57"/>
      <c r="S424" s="57"/>
      <c r="U424" s="57"/>
      <c r="V424" s="57"/>
    </row>
    <row r="425" spans="1:22" x14ac:dyDescent="0.3">
      <c r="A425" s="50">
        <v>1740</v>
      </c>
      <c r="B425" s="51" t="s">
        <v>6</v>
      </c>
      <c r="C425" s="51" t="s">
        <v>95</v>
      </c>
      <c r="D425" s="51">
        <v>1</v>
      </c>
      <c r="E425" s="51">
        <v>1639</v>
      </c>
      <c r="G425" s="53">
        <v>2.710000176443744</v>
      </c>
      <c r="H425" s="53">
        <f t="shared" si="12"/>
        <v>3.5230002293768674</v>
      </c>
      <c r="I425" s="52">
        <f t="shared" si="13"/>
        <v>4.2989630620828159</v>
      </c>
      <c r="J425" s="52"/>
      <c r="K425" s="52"/>
      <c r="L425" s="52"/>
      <c r="N425" s="57"/>
      <c r="O425" s="57"/>
      <c r="P425" s="57"/>
      <c r="Q425" s="57"/>
      <c r="R425" s="57"/>
      <c r="S425" s="57"/>
      <c r="U425" s="57"/>
      <c r="V425" s="57"/>
    </row>
    <row r="426" spans="1:22" x14ac:dyDescent="0.3">
      <c r="A426" s="50">
        <v>1741</v>
      </c>
      <c r="B426" s="51" t="s">
        <v>6</v>
      </c>
      <c r="C426" s="51" t="s">
        <v>95</v>
      </c>
      <c r="D426" s="51">
        <v>1</v>
      </c>
      <c r="E426" s="51">
        <v>1639</v>
      </c>
      <c r="G426" s="53">
        <v>2.4778620208547721</v>
      </c>
      <c r="H426" s="53">
        <f t="shared" si="12"/>
        <v>3.221220627111204</v>
      </c>
      <c r="I426" s="52">
        <f t="shared" si="13"/>
        <v>3.9307146151448493</v>
      </c>
      <c r="J426" s="52"/>
      <c r="K426" s="52"/>
      <c r="L426" s="52"/>
      <c r="N426" s="57"/>
      <c r="O426" s="57"/>
      <c r="P426" s="57"/>
      <c r="Q426" s="57"/>
      <c r="R426" s="57"/>
      <c r="S426" s="57"/>
      <c r="U426" s="57"/>
      <c r="V426" s="57"/>
    </row>
    <row r="427" spans="1:22" x14ac:dyDescent="0.3">
      <c r="A427" s="50">
        <v>1742</v>
      </c>
      <c r="B427" s="51" t="s">
        <v>6</v>
      </c>
      <c r="C427" s="51" t="s">
        <v>95</v>
      </c>
      <c r="D427" s="51">
        <v>1</v>
      </c>
      <c r="E427" s="51">
        <v>1639</v>
      </c>
      <c r="G427" s="53">
        <v>2.710000176443744</v>
      </c>
      <c r="H427" s="53">
        <f t="shared" si="12"/>
        <v>3.5230002293768674</v>
      </c>
      <c r="I427" s="52">
        <f t="shared" si="13"/>
        <v>4.2989630620828159</v>
      </c>
      <c r="J427" s="52"/>
      <c r="K427" s="52"/>
      <c r="L427" s="52"/>
      <c r="N427" s="57"/>
      <c r="O427" s="57"/>
      <c r="P427" s="57"/>
      <c r="Q427" s="57"/>
      <c r="R427" s="57"/>
      <c r="S427" s="57"/>
      <c r="U427" s="57"/>
      <c r="V427" s="57"/>
    </row>
    <row r="428" spans="1:22" x14ac:dyDescent="0.3">
      <c r="A428" s="50">
        <v>1743</v>
      </c>
      <c r="B428" s="51" t="s">
        <v>6</v>
      </c>
      <c r="C428" s="51" t="s">
        <v>95</v>
      </c>
      <c r="D428" s="51">
        <v>1</v>
      </c>
      <c r="E428" s="51">
        <v>1639</v>
      </c>
      <c r="G428" s="53">
        <v>2.710000176443744</v>
      </c>
      <c r="H428" s="53">
        <f t="shared" si="12"/>
        <v>3.5230002293768674</v>
      </c>
      <c r="I428" s="52">
        <f t="shared" si="13"/>
        <v>4.2989630620828159</v>
      </c>
      <c r="J428" s="52"/>
      <c r="K428" s="52"/>
      <c r="L428" s="52"/>
      <c r="N428" s="57"/>
      <c r="O428" s="57"/>
      <c r="P428" s="57"/>
      <c r="Q428" s="57"/>
      <c r="R428" s="57"/>
      <c r="S428" s="57"/>
      <c r="U428" s="57"/>
      <c r="V428" s="57"/>
    </row>
    <row r="429" spans="1:22" x14ac:dyDescent="0.3">
      <c r="A429" s="50">
        <v>1744</v>
      </c>
      <c r="B429" s="51" t="s">
        <v>6</v>
      </c>
      <c r="C429" s="51" t="s">
        <v>95</v>
      </c>
      <c r="D429" s="51">
        <v>1</v>
      </c>
      <c r="E429" s="51">
        <v>1639</v>
      </c>
      <c r="G429" s="53">
        <v>2.5725635705376422</v>
      </c>
      <c r="H429" s="53">
        <f t="shared" si="12"/>
        <v>3.344332641698935</v>
      </c>
      <c r="I429" s="52">
        <f t="shared" si="13"/>
        <v>4.080942820865082</v>
      </c>
      <c r="J429" s="52"/>
      <c r="K429" s="52"/>
      <c r="L429" s="52"/>
      <c r="N429" s="57"/>
      <c r="O429" s="57"/>
      <c r="P429" s="57"/>
      <c r="Q429" s="57"/>
      <c r="R429" s="57"/>
      <c r="S429" s="57"/>
      <c r="U429" s="57"/>
      <c r="V429" s="57"/>
    </row>
    <row r="430" spans="1:22" x14ac:dyDescent="0.3">
      <c r="A430" s="50">
        <v>1745</v>
      </c>
      <c r="B430" s="51" t="s">
        <v>6</v>
      </c>
      <c r="C430" s="51" t="s">
        <v>95</v>
      </c>
      <c r="D430" s="51">
        <v>1</v>
      </c>
      <c r="E430" s="51">
        <v>1639</v>
      </c>
      <c r="G430" s="53">
        <v>2.710000176443744</v>
      </c>
      <c r="H430" s="53">
        <f t="shared" ref="H430:H493" si="14">G430*1.3</f>
        <v>3.5230002293768674</v>
      </c>
      <c r="I430" s="52">
        <f t="shared" si="13"/>
        <v>4.2989630620828159</v>
      </c>
      <c r="J430" s="52"/>
      <c r="K430" s="52"/>
      <c r="L430" s="52"/>
      <c r="N430" s="57"/>
      <c r="O430" s="57"/>
      <c r="P430" s="57"/>
      <c r="Q430" s="57"/>
      <c r="R430" s="57"/>
      <c r="S430" s="57"/>
      <c r="U430" s="57"/>
      <c r="V430" s="57"/>
    </row>
    <row r="431" spans="1:22" x14ac:dyDescent="0.3">
      <c r="A431" s="50">
        <v>1746</v>
      </c>
      <c r="B431" s="51" t="s">
        <v>6</v>
      </c>
      <c r="C431" s="51" t="s">
        <v>95</v>
      </c>
      <c r="D431" s="51">
        <v>1</v>
      </c>
      <c r="E431" s="51">
        <v>1639</v>
      </c>
      <c r="G431" s="53">
        <v>2.3909235167767324</v>
      </c>
      <c r="H431" s="53">
        <f t="shared" si="14"/>
        <v>3.1082005718097521</v>
      </c>
      <c r="I431" s="52">
        <f t="shared" si="13"/>
        <v>3.7928011858569275</v>
      </c>
      <c r="J431" s="52"/>
      <c r="K431" s="52"/>
      <c r="L431" s="52"/>
      <c r="N431" s="57"/>
      <c r="O431" s="57"/>
      <c r="P431" s="57"/>
      <c r="Q431" s="57"/>
      <c r="R431" s="57"/>
      <c r="S431" s="57"/>
      <c r="U431" s="57"/>
      <c r="V431" s="57"/>
    </row>
    <row r="432" spans="1:22" x14ac:dyDescent="0.3">
      <c r="A432" s="50">
        <v>1747</v>
      </c>
      <c r="B432" s="51" t="s">
        <v>6</v>
      </c>
      <c r="C432" s="51" t="s">
        <v>95</v>
      </c>
      <c r="D432" s="51">
        <v>1</v>
      </c>
      <c r="E432" s="51">
        <v>1639</v>
      </c>
      <c r="G432" s="53">
        <v>2.6925354603281701</v>
      </c>
      <c r="H432" s="53">
        <f t="shared" si="14"/>
        <v>3.5002960984266211</v>
      </c>
      <c r="I432" s="52">
        <f t="shared" si="13"/>
        <v>4.2712582043033818</v>
      </c>
      <c r="J432" s="52"/>
      <c r="K432" s="52"/>
      <c r="L432" s="52"/>
      <c r="N432" s="57"/>
      <c r="O432" s="57"/>
      <c r="P432" s="57"/>
      <c r="Q432" s="57"/>
      <c r="R432" s="57"/>
      <c r="S432" s="57"/>
      <c r="U432" s="57"/>
      <c r="V432" s="57"/>
    </row>
    <row r="433" spans="1:22" x14ac:dyDescent="0.3">
      <c r="A433" s="50">
        <v>1748</v>
      </c>
      <c r="B433" s="51" t="s">
        <v>6</v>
      </c>
      <c r="C433" s="51" t="s">
        <v>95</v>
      </c>
      <c r="D433" s="51">
        <v>1</v>
      </c>
      <c r="E433" s="51">
        <v>1639</v>
      </c>
      <c r="G433" s="53">
        <v>2.710000176443744</v>
      </c>
      <c r="H433" s="53">
        <f t="shared" si="14"/>
        <v>3.5230002293768674</v>
      </c>
      <c r="I433" s="52">
        <f t="shared" si="13"/>
        <v>4.2989630620828159</v>
      </c>
      <c r="J433" s="52"/>
      <c r="K433" s="52"/>
      <c r="L433" s="52"/>
      <c r="N433" s="57"/>
      <c r="O433" s="57"/>
      <c r="P433" s="57"/>
      <c r="Q433" s="57"/>
      <c r="R433" s="57"/>
      <c r="S433" s="57"/>
      <c r="U433" s="57"/>
      <c r="V433" s="57"/>
    </row>
    <row r="434" spans="1:22" x14ac:dyDescent="0.3">
      <c r="A434" s="50">
        <v>1749</v>
      </c>
      <c r="B434" s="51" t="s">
        <v>6</v>
      </c>
      <c r="C434" s="51" t="s">
        <v>95</v>
      </c>
      <c r="D434" s="51">
        <v>1</v>
      </c>
      <c r="E434" s="51">
        <v>1639</v>
      </c>
      <c r="G434" s="53">
        <v>2.710000176443744</v>
      </c>
      <c r="H434" s="53">
        <f t="shared" si="14"/>
        <v>3.5230002293768674</v>
      </c>
      <c r="I434" s="52">
        <f t="shared" si="13"/>
        <v>4.2989630620828159</v>
      </c>
      <c r="J434" s="52"/>
      <c r="K434" s="52"/>
      <c r="L434" s="52"/>
      <c r="N434" s="57"/>
      <c r="O434" s="57"/>
      <c r="P434" s="57"/>
      <c r="Q434" s="57"/>
      <c r="R434" s="57"/>
      <c r="S434" s="57"/>
      <c r="U434" s="57"/>
      <c r="V434" s="57"/>
    </row>
    <row r="435" spans="1:22" x14ac:dyDescent="0.3">
      <c r="A435" s="50">
        <v>1750</v>
      </c>
      <c r="B435" s="51" t="s">
        <v>6</v>
      </c>
      <c r="C435" s="51" t="s">
        <v>95</v>
      </c>
      <c r="D435" s="51">
        <v>1</v>
      </c>
      <c r="E435" s="51">
        <v>1639</v>
      </c>
      <c r="G435" s="53">
        <v>2.710000176443744</v>
      </c>
      <c r="H435" s="53">
        <f t="shared" si="14"/>
        <v>3.5230002293768674</v>
      </c>
      <c r="I435" s="52">
        <f t="shared" si="13"/>
        <v>4.2989630620828159</v>
      </c>
      <c r="J435" s="52"/>
      <c r="K435" s="52"/>
      <c r="L435" s="52"/>
      <c r="N435" s="57"/>
      <c r="O435" s="57"/>
      <c r="P435" s="57"/>
      <c r="Q435" s="57"/>
      <c r="R435" s="57"/>
      <c r="S435" s="57"/>
      <c r="U435" s="57"/>
      <c r="V435" s="57"/>
    </row>
    <row r="436" spans="1:22" x14ac:dyDescent="0.3">
      <c r="A436" s="50">
        <v>1751</v>
      </c>
      <c r="B436" s="51" t="s">
        <v>6</v>
      </c>
      <c r="C436" s="51" t="s">
        <v>95</v>
      </c>
      <c r="D436" s="51">
        <v>1</v>
      </c>
      <c r="E436" s="51">
        <v>1639</v>
      </c>
      <c r="G436" s="53">
        <v>2.710000176443744</v>
      </c>
      <c r="H436" s="53">
        <f t="shared" si="14"/>
        <v>3.5230002293768674</v>
      </c>
      <c r="I436" s="52">
        <f t="shared" si="13"/>
        <v>4.2989630620828159</v>
      </c>
      <c r="J436" s="52"/>
      <c r="K436" s="52"/>
      <c r="L436" s="52"/>
      <c r="N436" s="57"/>
      <c r="O436" s="57"/>
      <c r="P436" s="57"/>
      <c r="Q436" s="57"/>
      <c r="R436" s="57"/>
      <c r="S436" s="57"/>
      <c r="U436" s="57"/>
      <c r="V436" s="57"/>
    </row>
    <row r="437" spans="1:22" x14ac:dyDescent="0.3">
      <c r="A437" s="50">
        <v>1752</v>
      </c>
      <c r="B437" s="51" t="s">
        <v>6</v>
      </c>
      <c r="C437" s="51" t="s">
        <v>95</v>
      </c>
      <c r="D437" s="51">
        <v>1</v>
      </c>
      <c r="E437" s="51">
        <v>1639</v>
      </c>
      <c r="G437" s="53">
        <v>2.6925354603281701</v>
      </c>
      <c r="H437" s="53">
        <f t="shared" si="14"/>
        <v>3.5002960984266211</v>
      </c>
      <c r="I437" s="52">
        <f t="shared" si="13"/>
        <v>4.2712582043033818</v>
      </c>
      <c r="J437" s="52"/>
      <c r="K437" s="52"/>
      <c r="L437" s="52"/>
      <c r="N437" s="57"/>
      <c r="O437" s="57"/>
      <c r="P437" s="57"/>
      <c r="Q437" s="57"/>
      <c r="R437" s="57"/>
      <c r="S437" s="57"/>
      <c r="U437" s="57"/>
      <c r="V437" s="57"/>
    </row>
    <row r="438" spans="1:22" x14ac:dyDescent="0.3">
      <c r="A438" s="50">
        <v>1753</v>
      </c>
      <c r="B438" s="51" t="s">
        <v>6</v>
      </c>
      <c r="C438" s="51" t="s">
        <v>95</v>
      </c>
      <c r="D438" s="51">
        <v>1</v>
      </c>
      <c r="E438" s="51">
        <v>1639</v>
      </c>
      <c r="G438" s="53">
        <v>2.5157412707870375</v>
      </c>
      <c r="H438" s="53">
        <f t="shared" si="14"/>
        <v>3.2704636520231487</v>
      </c>
      <c r="I438" s="52">
        <f t="shared" si="13"/>
        <v>3.9908037242503345</v>
      </c>
      <c r="J438" s="52"/>
      <c r="K438" s="52"/>
      <c r="L438" s="52"/>
      <c r="N438" s="57"/>
      <c r="O438" s="57"/>
      <c r="P438" s="57"/>
      <c r="Q438" s="57"/>
      <c r="R438" s="57"/>
      <c r="S438" s="57"/>
      <c r="U438" s="57"/>
      <c r="V438" s="57"/>
    </row>
    <row r="439" spans="1:22" x14ac:dyDescent="0.3">
      <c r="A439" s="50">
        <v>1754</v>
      </c>
      <c r="B439" s="51" t="s">
        <v>6</v>
      </c>
      <c r="C439" s="51" t="s">
        <v>95</v>
      </c>
      <c r="D439" s="51">
        <v>1</v>
      </c>
      <c r="E439" s="51">
        <v>1639</v>
      </c>
      <c r="G439" s="53">
        <v>2.1734009527174578</v>
      </c>
      <c r="H439" s="53">
        <f t="shared" si="14"/>
        <v>2.8254212385326953</v>
      </c>
      <c r="I439" s="52">
        <f t="shared" si="13"/>
        <v>3.4477379359764431</v>
      </c>
      <c r="J439" s="52"/>
      <c r="K439" s="52"/>
      <c r="L439" s="52"/>
      <c r="N439" s="57"/>
      <c r="O439" s="57"/>
      <c r="P439" s="57"/>
      <c r="Q439" s="57"/>
      <c r="R439" s="57"/>
      <c r="S439" s="57"/>
      <c r="U439" s="57"/>
      <c r="V439" s="57"/>
    </row>
    <row r="440" spans="1:22" x14ac:dyDescent="0.3">
      <c r="A440" s="50">
        <v>1755</v>
      </c>
      <c r="B440" s="51" t="s">
        <v>6</v>
      </c>
      <c r="C440" s="51" t="s">
        <v>95</v>
      </c>
      <c r="D440" s="51">
        <v>1</v>
      </c>
      <c r="E440" s="51">
        <v>1639</v>
      </c>
      <c r="G440" s="53">
        <v>2.0850632697621032</v>
      </c>
      <c r="H440" s="53">
        <f t="shared" si="14"/>
        <v>2.7105822506907344</v>
      </c>
      <c r="I440" s="52">
        <f t="shared" si="13"/>
        <v>3.3076049428807011</v>
      </c>
      <c r="J440" s="52"/>
      <c r="K440" s="52"/>
      <c r="L440" s="52"/>
      <c r="N440" s="57"/>
      <c r="O440" s="57"/>
      <c r="P440" s="57"/>
      <c r="Q440" s="57"/>
      <c r="R440" s="57"/>
      <c r="S440" s="57"/>
      <c r="U440" s="57"/>
      <c r="V440" s="57"/>
    </row>
    <row r="441" spans="1:22" x14ac:dyDescent="0.3">
      <c r="A441" s="50">
        <v>1756</v>
      </c>
      <c r="B441" s="51" t="s">
        <v>6</v>
      </c>
      <c r="C441" s="51" t="s">
        <v>95</v>
      </c>
      <c r="D441" s="51">
        <v>1</v>
      </c>
      <c r="E441" s="51">
        <v>1639</v>
      </c>
      <c r="G441" s="53">
        <v>1.7622001260845468</v>
      </c>
      <c r="H441" s="53">
        <f t="shared" si="14"/>
        <v>2.2908601639099109</v>
      </c>
      <c r="I441" s="52">
        <f t="shared" si="13"/>
        <v>2.7954364416228321</v>
      </c>
      <c r="J441" s="52"/>
      <c r="K441" s="52"/>
      <c r="L441" s="52"/>
      <c r="N441" s="57"/>
      <c r="O441" s="57"/>
      <c r="P441" s="57"/>
      <c r="Q441" s="57"/>
      <c r="R441" s="57"/>
      <c r="S441" s="57"/>
      <c r="U441" s="57"/>
      <c r="V441" s="57"/>
    </row>
    <row r="442" spans="1:22" x14ac:dyDescent="0.3">
      <c r="A442" s="50">
        <v>1757</v>
      </c>
      <c r="B442" s="51" t="s">
        <v>6</v>
      </c>
      <c r="C442" s="51" t="s">
        <v>95</v>
      </c>
      <c r="D442" s="51">
        <v>1</v>
      </c>
      <c r="E442" s="51">
        <v>1639</v>
      </c>
      <c r="G442" s="53">
        <v>2.3335595367270492</v>
      </c>
      <c r="H442" s="53">
        <f t="shared" si="14"/>
        <v>3.033627397745164</v>
      </c>
      <c r="I442" s="52">
        <f t="shared" si="13"/>
        <v>3.7018028038379063</v>
      </c>
      <c r="J442" s="52"/>
      <c r="K442" s="52"/>
      <c r="L442" s="52"/>
      <c r="N442" s="57"/>
      <c r="O442" s="57"/>
      <c r="P442" s="57"/>
      <c r="Q442" s="57"/>
      <c r="R442" s="57"/>
      <c r="S442" s="57"/>
      <c r="U442" s="57"/>
      <c r="V442" s="57"/>
    </row>
    <row r="443" spans="1:22" x14ac:dyDescent="0.3">
      <c r="A443" s="50">
        <v>1758</v>
      </c>
      <c r="B443" s="51" t="s">
        <v>6</v>
      </c>
      <c r="C443" s="51" t="s">
        <v>95</v>
      </c>
      <c r="D443" s="51">
        <v>1</v>
      </c>
      <c r="E443" s="51">
        <v>1639</v>
      </c>
      <c r="G443" s="53">
        <v>2.0850632697621032</v>
      </c>
      <c r="H443" s="53">
        <f t="shared" si="14"/>
        <v>2.7105822506907344</v>
      </c>
      <c r="I443" s="52">
        <f t="shared" si="13"/>
        <v>3.3076049428807011</v>
      </c>
      <c r="J443" s="52"/>
      <c r="K443" s="52"/>
      <c r="L443" s="52"/>
      <c r="N443" s="57"/>
      <c r="O443" s="57"/>
      <c r="P443" s="57"/>
      <c r="Q443" s="57"/>
      <c r="R443" s="57"/>
      <c r="S443" s="57"/>
      <c r="U443" s="57"/>
      <c r="V443" s="57"/>
    </row>
    <row r="444" spans="1:22" x14ac:dyDescent="0.3">
      <c r="A444" s="50">
        <v>1759</v>
      </c>
      <c r="B444" s="51" t="s">
        <v>6</v>
      </c>
      <c r="C444" s="51" t="s">
        <v>95</v>
      </c>
      <c r="D444" s="51">
        <v>1</v>
      </c>
      <c r="E444" s="51">
        <v>1639</v>
      </c>
      <c r="G444" s="53">
        <v>2.1509284798247292</v>
      </c>
      <c r="H444" s="53">
        <f t="shared" si="14"/>
        <v>2.7962070237721481</v>
      </c>
      <c r="I444" s="52">
        <f t="shared" si="13"/>
        <v>3.4120891077146407</v>
      </c>
      <c r="J444" s="52"/>
      <c r="K444" s="52"/>
      <c r="L444" s="52"/>
      <c r="N444" s="57"/>
      <c r="O444" s="57"/>
      <c r="P444" s="57"/>
      <c r="Q444" s="57"/>
      <c r="R444" s="57"/>
      <c r="S444" s="57"/>
      <c r="U444" s="57"/>
      <c r="V444" s="57"/>
    </row>
    <row r="445" spans="1:22" x14ac:dyDescent="0.3">
      <c r="A445" s="50">
        <v>1760</v>
      </c>
      <c r="B445" s="51" t="s">
        <v>6</v>
      </c>
      <c r="C445" s="51" t="s">
        <v>95</v>
      </c>
      <c r="D445" s="51">
        <v>1</v>
      </c>
      <c r="E445" s="51">
        <v>1639</v>
      </c>
      <c r="G445" s="53">
        <v>2.0813353855600738</v>
      </c>
      <c r="H445" s="53">
        <f t="shared" si="14"/>
        <v>2.7057360012280962</v>
      </c>
      <c r="I445" s="52">
        <f t="shared" si="13"/>
        <v>3.3016912766663773</v>
      </c>
      <c r="J445" s="52"/>
      <c r="K445" s="52"/>
      <c r="L445" s="52"/>
      <c r="N445" s="57"/>
      <c r="O445" s="57"/>
      <c r="P445" s="57"/>
      <c r="Q445" s="57"/>
      <c r="R445" s="57"/>
      <c r="S445" s="57"/>
      <c r="U445" s="57"/>
      <c r="V445" s="57"/>
    </row>
    <row r="446" spans="1:22" x14ac:dyDescent="0.3">
      <c r="A446" s="50">
        <v>1761</v>
      </c>
      <c r="B446" s="51" t="s">
        <v>6</v>
      </c>
      <c r="C446" s="51" t="s">
        <v>95</v>
      </c>
      <c r="D446" s="51">
        <v>1</v>
      </c>
      <c r="E446" s="51">
        <v>1639</v>
      </c>
      <c r="G446" s="53">
        <v>2.1509284798247292</v>
      </c>
      <c r="H446" s="53">
        <f t="shared" si="14"/>
        <v>2.7962070237721481</v>
      </c>
      <c r="I446" s="52">
        <f t="shared" si="13"/>
        <v>3.4120891077146407</v>
      </c>
      <c r="J446" s="52"/>
      <c r="K446" s="52"/>
      <c r="L446" s="52"/>
      <c r="N446" s="57"/>
      <c r="O446" s="57"/>
      <c r="P446" s="57"/>
      <c r="Q446" s="57"/>
      <c r="R446" s="57"/>
      <c r="S446" s="57"/>
      <c r="U446" s="57"/>
      <c r="V446" s="57"/>
    </row>
    <row r="447" spans="1:22" x14ac:dyDescent="0.3">
      <c r="A447" s="50">
        <v>1762</v>
      </c>
      <c r="B447" s="51" t="s">
        <v>6</v>
      </c>
      <c r="C447" s="51" t="s">
        <v>95</v>
      </c>
      <c r="D447" s="51">
        <v>1</v>
      </c>
      <c r="E447" s="51">
        <v>1639</v>
      </c>
      <c r="G447" s="53">
        <v>1.5831075195883564</v>
      </c>
      <c r="H447" s="53">
        <f t="shared" si="14"/>
        <v>2.0580397754648634</v>
      </c>
      <c r="I447" s="52">
        <f t="shared" si="13"/>
        <v>2.5113359066075209</v>
      </c>
      <c r="J447" s="52"/>
      <c r="K447" s="52"/>
      <c r="L447" s="52"/>
      <c r="N447" s="57"/>
      <c r="O447" s="57"/>
      <c r="P447" s="57"/>
      <c r="Q447" s="57"/>
      <c r="R447" s="57"/>
      <c r="S447" s="57"/>
      <c r="U447" s="57"/>
      <c r="V447" s="57"/>
    </row>
    <row r="448" spans="1:22" x14ac:dyDescent="0.3">
      <c r="A448" s="50">
        <v>1763</v>
      </c>
      <c r="B448" s="51" t="s">
        <v>6</v>
      </c>
      <c r="C448" s="51" t="s">
        <v>95</v>
      </c>
      <c r="D448" s="51">
        <v>1</v>
      </c>
      <c r="E448" s="51">
        <v>1639</v>
      </c>
      <c r="G448" s="53">
        <v>1.9542482643955774</v>
      </c>
      <c r="H448" s="53">
        <f t="shared" si="14"/>
        <v>2.5405227437142508</v>
      </c>
      <c r="I448" s="52">
        <f t="shared" si="13"/>
        <v>3.1000887659722403</v>
      </c>
      <c r="J448" s="52"/>
      <c r="K448" s="52"/>
      <c r="L448" s="52"/>
      <c r="N448" s="57"/>
      <c r="O448" s="57"/>
      <c r="P448" s="57"/>
      <c r="Q448" s="57"/>
      <c r="R448" s="57"/>
      <c r="S448" s="57"/>
      <c r="U448" s="57"/>
      <c r="V448" s="57"/>
    </row>
    <row r="449" spans="1:22" x14ac:dyDescent="0.3">
      <c r="A449" s="50">
        <v>1764</v>
      </c>
      <c r="B449" s="51" t="s">
        <v>6</v>
      </c>
      <c r="C449" s="51" t="s">
        <v>95</v>
      </c>
      <c r="D449" s="51">
        <v>1</v>
      </c>
      <c r="E449" s="51">
        <v>1639</v>
      </c>
      <c r="G449" s="53">
        <v>1.9542482643955774</v>
      </c>
      <c r="H449" s="53">
        <f t="shared" si="14"/>
        <v>2.5405227437142508</v>
      </c>
      <c r="I449" s="52">
        <f t="shared" si="13"/>
        <v>3.1000887659722403</v>
      </c>
      <c r="J449" s="52"/>
      <c r="K449" s="52"/>
      <c r="L449" s="52"/>
      <c r="N449" s="57"/>
      <c r="O449" s="57"/>
      <c r="P449" s="57"/>
      <c r="Q449" s="57"/>
      <c r="R449" s="57"/>
      <c r="S449" s="57"/>
      <c r="U449" s="57"/>
      <c r="V449" s="57"/>
    </row>
    <row r="450" spans="1:22" x14ac:dyDescent="0.3">
      <c r="A450" s="50">
        <v>1765</v>
      </c>
      <c r="B450" s="51" t="s">
        <v>6</v>
      </c>
      <c r="C450" s="51" t="s">
        <v>95</v>
      </c>
      <c r="D450" s="51">
        <v>1</v>
      </c>
      <c r="E450" s="51">
        <v>1639</v>
      </c>
      <c r="G450" s="53">
        <v>1.9390318458923754</v>
      </c>
      <c r="H450" s="53">
        <f t="shared" si="14"/>
        <v>2.5207413996600883</v>
      </c>
      <c r="I450" s="52">
        <f t="shared" ref="I450:I513" si="15">(H450/E450)*2000</f>
        <v>3.0759504571813157</v>
      </c>
      <c r="J450" s="52"/>
      <c r="K450" s="52"/>
      <c r="L450" s="52"/>
      <c r="N450" s="57"/>
      <c r="O450" s="57"/>
      <c r="P450" s="57"/>
      <c r="Q450" s="57"/>
      <c r="R450" s="57"/>
      <c r="S450" s="57"/>
      <c r="U450" s="57"/>
      <c r="V450" s="57"/>
    </row>
    <row r="451" spans="1:22" x14ac:dyDescent="0.3">
      <c r="A451" s="50">
        <v>1766</v>
      </c>
      <c r="B451" s="51" t="s">
        <v>6</v>
      </c>
      <c r="C451" s="51" t="s">
        <v>95</v>
      </c>
      <c r="D451" s="51">
        <v>1</v>
      </c>
      <c r="E451" s="51">
        <v>1639</v>
      </c>
      <c r="G451" s="53">
        <v>1.9816733221556069</v>
      </c>
      <c r="H451" s="53">
        <f t="shared" si="14"/>
        <v>2.5761753188022891</v>
      </c>
      <c r="I451" s="52">
        <f t="shared" si="15"/>
        <v>3.1435940436879672</v>
      </c>
      <c r="J451" s="52"/>
      <c r="K451" s="52"/>
      <c r="L451" s="52"/>
      <c r="N451" s="57"/>
      <c r="O451" s="57"/>
      <c r="P451" s="57"/>
      <c r="Q451" s="57"/>
      <c r="R451" s="57"/>
      <c r="S451" s="57"/>
      <c r="U451" s="57"/>
      <c r="V451" s="57"/>
    </row>
    <row r="452" spans="1:22" x14ac:dyDescent="0.3">
      <c r="A452" s="50">
        <v>1767</v>
      </c>
      <c r="B452" s="51" t="s">
        <v>6</v>
      </c>
      <c r="C452" s="51" t="s">
        <v>95</v>
      </c>
      <c r="D452" s="51">
        <v>1</v>
      </c>
      <c r="E452" s="51">
        <v>1639</v>
      </c>
      <c r="G452" s="53">
        <v>1.7906439432635939</v>
      </c>
      <c r="H452" s="53">
        <f t="shared" si="14"/>
        <v>2.327837126242672</v>
      </c>
      <c r="I452" s="52">
        <f t="shared" si="15"/>
        <v>2.8405578111564025</v>
      </c>
      <c r="J452" s="52"/>
      <c r="K452" s="52"/>
      <c r="L452" s="52"/>
      <c r="N452" s="57"/>
      <c r="O452" s="57"/>
      <c r="P452" s="57"/>
      <c r="Q452" s="57"/>
      <c r="R452" s="57"/>
      <c r="S452" s="57"/>
      <c r="U452" s="57"/>
      <c r="V452" s="57"/>
    </row>
    <row r="453" spans="1:22" x14ac:dyDescent="0.3">
      <c r="A453" s="50">
        <v>1768</v>
      </c>
      <c r="B453" s="51" t="s">
        <v>6</v>
      </c>
      <c r="C453" s="51" t="s">
        <v>95</v>
      </c>
      <c r="D453" s="51">
        <v>1</v>
      </c>
      <c r="E453" s="51">
        <v>1639</v>
      </c>
      <c r="G453" s="53">
        <v>1.9542482643955774</v>
      </c>
      <c r="H453" s="53">
        <f t="shared" si="14"/>
        <v>2.5405227437142508</v>
      </c>
      <c r="I453" s="52">
        <f t="shared" si="15"/>
        <v>3.1000887659722403</v>
      </c>
      <c r="J453" s="52"/>
      <c r="K453" s="52"/>
      <c r="L453" s="52"/>
      <c r="N453" s="57"/>
      <c r="O453" s="57"/>
      <c r="P453" s="57"/>
      <c r="Q453" s="57"/>
      <c r="R453" s="57"/>
      <c r="S453" s="57"/>
      <c r="U453" s="57"/>
      <c r="V453" s="57"/>
    </row>
    <row r="454" spans="1:22" x14ac:dyDescent="0.3">
      <c r="A454" s="50">
        <v>1769</v>
      </c>
      <c r="B454" s="51" t="s">
        <v>6</v>
      </c>
      <c r="C454" s="51" t="s">
        <v>95</v>
      </c>
      <c r="D454" s="51">
        <v>1</v>
      </c>
      <c r="E454" s="51">
        <v>1639</v>
      </c>
      <c r="G454" s="53">
        <v>1.3620341761041654</v>
      </c>
      <c r="H454" s="53">
        <f t="shared" si="14"/>
        <v>1.7706444289354151</v>
      </c>
      <c r="I454" s="52">
        <f t="shared" si="15"/>
        <v>2.1606399376881211</v>
      </c>
      <c r="J454" s="52"/>
      <c r="K454" s="52"/>
      <c r="L454" s="52"/>
      <c r="N454" s="57"/>
      <c r="O454" s="57"/>
      <c r="P454" s="57"/>
      <c r="Q454" s="57"/>
      <c r="R454" s="57"/>
      <c r="S454" s="57"/>
      <c r="U454" s="57"/>
      <c r="V454" s="57"/>
    </row>
    <row r="455" spans="1:22" x14ac:dyDescent="0.3">
      <c r="A455" s="50">
        <v>1770</v>
      </c>
      <c r="B455" s="51" t="s">
        <v>6</v>
      </c>
      <c r="C455" s="51" t="s">
        <v>95</v>
      </c>
      <c r="D455" s="51">
        <v>1</v>
      </c>
      <c r="E455" s="51">
        <v>1639</v>
      </c>
      <c r="G455" s="53">
        <v>1.3620341761041654</v>
      </c>
      <c r="H455" s="53">
        <f t="shared" si="14"/>
        <v>1.7706444289354151</v>
      </c>
      <c r="I455" s="52">
        <f t="shared" si="15"/>
        <v>2.1606399376881211</v>
      </c>
      <c r="J455" s="52"/>
      <c r="K455" s="52"/>
      <c r="L455" s="52"/>
      <c r="N455" s="57"/>
      <c r="O455" s="57"/>
      <c r="P455" s="57"/>
      <c r="Q455" s="57"/>
      <c r="R455" s="57"/>
      <c r="S455" s="57"/>
      <c r="U455" s="57"/>
      <c r="V455" s="57"/>
    </row>
    <row r="456" spans="1:22" x14ac:dyDescent="0.3">
      <c r="A456" s="50">
        <v>1771</v>
      </c>
      <c r="B456" s="51" t="s">
        <v>6</v>
      </c>
      <c r="C456" s="51" t="s">
        <v>95</v>
      </c>
      <c r="D456" s="51">
        <v>1</v>
      </c>
      <c r="E456" s="51">
        <v>1639</v>
      </c>
      <c r="G456" s="53">
        <v>1.4245211184319664</v>
      </c>
      <c r="H456" s="53">
        <f t="shared" si="14"/>
        <v>1.8518774539615563</v>
      </c>
      <c r="I456" s="52">
        <f t="shared" si="15"/>
        <v>2.2597650444924424</v>
      </c>
      <c r="J456" s="52"/>
      <c r="K456" s="52"/>
      <c r="L456" s="52"/>
      <c r="N456" s="57"/>
      <c r="O456" s="57"/>
      <c r="P456" s="57"/>
      <c r="Q456" s="57"/>
      <c r="R456" s="57"/>
      <c r="S456" s="57"/>
      <c r="U456" s="57"/>
      <c r="V456" s="57"/>
    </row>
    <row r="457" spans="1:22" x14ac:dyDescent="0.3">
      <c r="A457" s="50">
        <v>1772</v>
      </c>
      <c r="B457" s="51" t="s">
        <v>6</v>
      </c>
      <c r="C457" s="51" t="s">
        <v>95</v>
      </c>
      <c r="D457" s="51">
        <v>1</v>
      </c>
      <c r="E457" s="51">
        <v>1639</v>
      </c>
      <c r="G457" s="53">
        <v>1.7529994636888442</v>
      </c>
      <c r="H457" s="53">
        <f t="shared" si="14"/>
        <v>2.2788993027954976</v>
      </c>
      <c r="I457" s="52">
        <f t="shared" si="15"/>
        <v>2.7808411260469765</v>
      </c>
      <c r="J457" s="52"/>
      <c r="K457" s="52"/>
      <c r="L457" s="52"/>
      <c r="N457" s="57"/>
      <c r="O457" s="57"/>
      <c r="P457" s="57"/>
      <c r="Q457" s="57"/>
      <c r="R457" s="57"/>
      <c r="S457" s="57"/>
      <c r="U457" s="57"/>
      <c r="V457" s="57"/>
    </row>
    <row r="458" spans="1:22" x14ac:dyDescent="0.3">
      <c r="A458" s="50">
        <v>1773</v>
      </c>
      <c r="B458" s="51" t="s">
        <v>6</v>
      </c>
      <c r="C458" s="51" t="s">
        <v>95</v>
      </c>
      <c r="D458" s="51">
        <v>1</v>
      </c>
      <c r="E458" s="51">
        <v>1639</v>
      </c>
      <c r="G458" s="53">
        <v>1.617920366206216</v>
      </c>
      <c r="H458" s="53">
        <f t="shared" si="14"/>
        <v>2.1032964760680808</v>
      </c>
      <c r="I458" s="52">
        <f t="shared" si="15"/>
        <v>2.566560678545553</v>
      </c>
      <c r="J458" s="52"/>
      <c r="K458" s="52"/>
      <c r="L458" s="52"/>
      <c r="N458" s="57"/>
      <c r="O458" s="57"/>
      <c r="P458" s="57"/>
      <c r="Q458" s="57"/>
      <c r="R458" s="57"/>
      <c r="S458" s="57"/>
      <c r="U458" s="57"/>
      <c r="V458" s="57"/>
    </row>
    <row r="459" spans="1:22" x14ac:dyDescent="0.3">
      <c r="A459" s="50">
        <v>1774</v>
      </c>
      <c r="B459" s="51" t="s">
        <v>6</v>
      </c>
      <c r="C459" s="51" t="s">
        <v>95</v>
      </c>
      <c r="D459" s="51">
        <v>1</v>
      </c>
      <c r="E459" s="51">
        <v>1639</v>
      </c>
      <c r="G459" s="53">
        <v>1.3501747114962932</v>
      </c>
      <c r="H459" s="53">
        <f t="shared" si="14"/>
        <v>1.7552271249451812</v>
      </c>
      <c r="I459" s="52">
        <f t="shared" si="15"/>
        <v>2.1418268760770971</v>
      </c>
      <c r="J459" s="52"/>
      <c r="K459" s="52"/>
      <c r="L459" s="52"/>
      <c r="N459" s="57"/>
      <c r="O459" s="57"/>
      <c r="P459" s="57"/>
      <c r="Q459" s="57"/>
      <c r="R459" s="57"/>
      <c r="S459" s="57"/>
      <c r="U459" s="57"/>
      <c r="V459" s="57"/>
    </row>
    <row r="460" spans="1:22" x14ac:dyDescent="0.3">
      <c r="A460" s="50">
        <v>1775</v>
      </c>
      <c r="B460" s="51" t="s">
        <v>6</v>
      </c>
      <c r="C460" s="51" t="s">
        <v>95</v>
      </c>
      <c r="D460" s="51">
        <v>1</v>
      </c>
      <c r="E460" s="51">
        <v>1639</v>
      </c>
      <c r="G460" s="53">
        <v>1.4275257486949093</v>
      </c>
      <c r="H460" s="53">
        <f t="shared" si="14"/>
        <v>1.8557834733033822</v>
      </c>
      <c r="I460" s="52">
        <f t="shared" si="15"/>
        <v>2.2645313890218208</v>
      </c>
      <c r="J460" s="52"/>
      <c r="K460" s="52"/>
      <c r="L460" s="52"/>
      <c r="N460" s="57"/>
      <c r="O460" s="57"/>
      <c r="P460" s="57"/>
      <c r="Q460" s="57"/>
      <c r="R460" s="57"/>
      <c r="S460" s="57"/>
      <c r="U460" s="57"/>
      <c r="V460" s="57"/>
    </row>
    <row r="461" spans="1:22" x14ac:dyDescent="0.3">
      <c r="A461" s="50">
        <v>1776</v>
      </c>
      <c r="B461" s="51" t="s">
        <v>6</v>
      </c>
      <c r="C461" s="51" t="s">
        <v>95</v>
      </c>
      <c r="D461" s="51">
        <v>1</v>
      </c>
      <c r="E461" s="51">
        <v>1639</v>
      </c>
      <c r="G461" s="53">
        <v>1.8740952319480257</v>
      </c>
      <c r="H461" s="53">
        <f t="shared" si="14"/>
        <v>2.4363238015324336</v>
      </c>
      <c r="I461" s="52">
        <f t="shared" si="15"/>
        <v>2.9729393551341472</v>
      </c>
      <c r="J461" s="52"/>
      <c r="K461" s="52"/>
      <c r="L461" s="52"/>
      <c r="N461" s="57"/>
      <c r="O461" s="57"/>
      <c r="P461" s="57"/>
      <c r="Q461" s="57"/>
      <c r="R461" s="57"/>
      <c r="S461" s="57"/>
      <c r="U461" s="57"/>
      <c r="V461" s="57"/>
    </row>
    <row r="462" spans="1:22" x14ac:dyDescent="0.3">
      <c r="A462" s="50">
        <v>1777</v>
      </c>
      <c r="B462" s="51" t="s">
        <v>6</v>
      </c>
      <c r="C462" s="51" t="s">
        <v>95</v>
      </c>
      <c r="D462" s="51">
        <v>1</v>
      </c>
      <c r="E462" s="51">
        <v>1639</v>
      </c>
      <c r="G462" s="53">
        <v>1.5831075195883564</v>
      </c>
      <c r="H462" s="53">
        <f t="shared" si="14"/>
        <v>2.0580397754648634</v>
      </c>
      <c r="I462" s="52">
        <f t="shared" si="15"/>
        <v>2.5113359066075209</v>
      </c>
      <c r="J462" s="52"/>
      <c r="K462" s="52"/>
      <c r="L462" s="52"/>
      <c r="N462" s="57"/>
      <c r="O462" s="57"/>
      <c r="P462" s="57"/>
      <c r="Q462" s="57"/>
      <c r="R462" s="57"/>
      <c r="S462" s="57"/>
      <c r="U462" s="57"/>
      <c r="V462" s="57"/>
    </row>
    <row r="463" spans="1:22" x14ac:dyDescent="0.3">
      <c r="A463" s="50">
        <v>1778</v>
      </c>
      <c r="B463" s="51" t="s">
        <v>6</v>
      </c>
      <c r="C463" s="51" t="s">
        <v>95</v>
      </c>
      <c r="D463" s="51">
        <v>1</v>
      </c>
      <c r="E463" s="51">
        <v>1639</v>
      </c>
      <c r="G463" s="53">
        <v>1.8708616497321335</v>
      </c>
      <c r="H463" s="53">
        <f t="shared" si="14"/>
        <v>2.4321201446517735</v>
      </c>
      <c r="I463" s="52">
        <f t="shared" si="15"/>
        <v>2.9678098165366364</v>
      </c>
      <c r="J463" s="52"/>
      <c r="K463" s="52"/>
      <c r="L463" s="52"/>
      <c r="N463" s="57"/>
      <c r="O463" s="57"/>
      <c r="P463" s="57"/>
      <c r="Q463" s="57"/>
      <c r="R463" s="57"/>
      <c r="S463" s="57"/>
      <c r="U463" s="57"/>
      <c r="V463" s="57"/>
    </row>
    <row r="464" spans="1:22" x14ac:dyDescent="0.3">
      <c r="A464" s="50">
        <v>1779</v>
      </c>
      <c r="B464" s="51" t="s">
        <v>6</v>
      </c>
      <c r="C464" s="51" t="s">
        <v>95</v>
      </c>
      <c r="D464" s="51">
        <v>1</v>
      </c>
      <c r="E464" s="51">
        <v>1639</v>
      </c>
      <c r="G464" s="53">
        <v>2.1660447314402038</v>
      </c>
      <c r="H464" s="53">
        <f t="shared" si="14"/>
        <v>2.8158581508722649</v>
      </c>
      <c r="I464" s="52">
        <f t="shared" si="15"/>
        <v>3.4360685184530384</v>
      </c>
      <c r="J464" s="52"/>
      <c r="K464" s="52"/>
      <c r="L464" s="52"/>
      <c r="N464" s="57"/>
      <c r="O464" s="57"/>
      <c r="P464" s="57"/>
      <c r="Q464" s="57"/>
      <c r="R464" s="57"/>
      <c r="S464" s="57"/>
      <c r="U464" s="57"/>
      <c r="V464" s="57"/>
    </row>
    <row r="465" spans="1:22" x14ac:dyDescent="0.3">
      <c r="A465" s="50">
        <v>1780</v>
      </c>
      <c r="B465" s="51" t="s">
        <v>6</v>
      </c>
      <c r="C465" s="51" t="s">
        <v>95</v>
      </c>
      <c r="D465" s="51">
        <v>1</v>
      </c>
      <c r="E465" s="51">
        <v>1639</v>
      </c>
      <c r="G465" s="53">
        <v>3.9070882363994071</v>
      </c>
      <c r="H465" s="53">
        <f t="shared" si="14"/>
        <v>5.0792147073192293</v>
      </c>
      <c r="I465" s="52">
        <f t="shared" si="15"/>
        <v>6.197943511066784</v>
      </c>
      <c r="J465" s="52"/>
      <c r="K465" s="52"/>
      <c r="L465" s="52"/>
      <c r="N465" s="57"/>
      <c r="O465" s="57"/>
      <c r="P465" s="57"/>
      <c r="Q465" s="57"/>
      <c r="R465" s="57"/>
      <c r="S465" s="57"/>
      <c r="U465" s="57"/>
      <c r="V465" s="57"/>
    </row>
    <row r="466" spans="1:22" x14ac:dyDescent="0.3">
      <c r="A466" s="50">
        <v>1781</v>
      </c>
      <c r="B466" s="51" t="s">
        <v>6</v>
      </c>
      <c r="C466" s="51" t="s">
        <v>95</v>
      </c>
      <c r="D466" s="51">
        <v>1</v>
      </c>
      <c r="E466" s="51">
        <v>1639</v>
      </c>
      <c r="G466" s="53">
        <v>3.3251254409576778</v>
      </c>
      <c r="H466" s="53">
        <f t="shared" si="14"/>
        <v>4.3226630732449811</v>
      </c>
      <c r="I466" s="52">
        <f t="shared" si="15"/>
        <v>5.2747566482550106</v>
      </c>
      <c r="J466" s="52"/>
      <c r="K466" s="52"/>
      <c r="L466" s="52"/>
      <c r="N466" s="57"/>
      <c r="O466" s="57"/>
      <c r="P466" s="57"/>
      <c r="Q466" s="57"/>
      <c r="R466" s="57"/>
      <c r="S466" s="57"/>
      <c r="U466" s="57"/>
      <c r="V466" s="57"/>
    </row>
    <row r="467" spans="1:22" x14ac:dyDescent="0.3">
      <c r="A467" s="50">
        <v>1782</v>
      </c>
      <c r="B467" s="51" t="s">
        <v>6</v>
      </c>
      <c r="C467" s="51" t="s">
        <v>95</v>
      </c>
      <c r="D467" s="51">
        <v>1</v>
      </c>
      <c r="E467" s="51">
        <v>1639</v>
      </c>
      <c r="G467" s="53">
        <v>2.9926862636350102</v>
      </c>
      <c r="H467" s="53">
        <f t="shared" si="14"/>
        <v>3.8904921427255132</v>
      </c>
      <c r="I467" s="52">
        <f t="shared" si="15"/>
        <v>4.7473973675723169</v>
      </c>
      <c r="J467" s="52"/>
      <c r="K467" s="52"/>
      <c r="L467" s="52"/>
      <c r="N467" s="57"/>
      <c r="O467" s="57"/>
      <c r="P467" s="57"/>
      <c r="Q467" s="57"/>
      <c r="R467" s="57"/>
      <c r="S467" s="57"/>
      <c r="U467" s="57"/>
      <c r="V467" s="57"/>
    </row>
    <row r="468" spans="1:22" x14ac:dyDescent="0.3">
      <c r="A468" s="50">
        <v>1783</v>
      </c>
      <c r="B468" s="51" t="s">
        <v>6</v>
      </c>
      <c r="C468" s="51" t="s">
        <v>95</v>
      </c>
      <c r="D468" s="51">
        <v>1</v>
      </c>
      <c r="E468" s="51">
        <v>1639</v>
      </c>
      <c r="G468" s="53">
        <v>3.0202674890573222</v>
      </c>
      <c r="H468" s="53">
        <f t="shared" si="14"/>
        <v>3.9263477357745189</v>
      </c>
      <c r="I468" s="52">
        <f t="shared" si="15"/>
        <v>4.7911503792245504</v>
      </c>
      <c r="J468" s="52"/>
      <c r="K468" s="52"/>
      <c r="L468" s="52"/>
      <c r="N468" s="57"/>
      <c r="O468" s="57"/>
      <c r="P468" s="57"/>
      <c r="Q468" s="57"/>
      <c r="R468" s="57"/>
      <c r="S468" s="57"/>
      <c r="U468" s="57"/>
      <c r="V468" s="57"/>
    </row>
    <row r="469" spans="1:22" x14ac:dyDescent="0.3">
      <c r="A469" s="50">
        <v>1784</v>
      </c>
      <c r="B469" s="51" t="s">
        <v>6</v>
      </c>
      <c r="C469" s="51" t="s">
        <v>95</v>
      </c>
      <c r="D469" s="51">
        <v>1</v>
      </c>
      <c r="E469" s="51">
        <v>1639</v>
      </c>
      <c r="G469" s="53">
        <v>2.3939341488226318</v>
      </c>
      <c r="H469" s="53">
        <f t="shared" si="14"/>
        <v>3.1121143934694215</v>
      </c>
      <c r="I469" s="52">
        <f t="shared" si="15"/>
        <v>3.797577051213449</v>
      </c>
      <c r="J469" s="52"/>
      <c r="K469" s="52"/>
      <c r="L469" s="52"/>
      <c r="N469" s="57"/>
      <c r="O469" s="57"/>
      <c r="P469" s="57"/>
      <c r="Q469" s="57"/>
      <c r="R469" s="57"/>
      <c r="S469" s="57"/>
      <c r="U469" s="57"/>
      <c r="V469" s="57"/>
    </row>
    <row r="470" spans="1:22" x14ac:dyDescent="0.3">
      <c r="A470" s="50">
        <v>1785</v>
      </c>
      <c r="B470" s="51" t="s">
        <v>6</v>
      </c>
      <c r="C470" s="51" t="s">
        <v>95</v>
      </c>
      <c r="D470" s="51">
        <v>1</v>
      </c>
      <c r="E470" s="51">
        <v>1639</v>
      </c>
      <c r="G470" s="53">
        <v>2.3853639207103887</v>
      </c>
      <c r="H470" s="53">
        <f t="shared" si="14"/>
        <v>3.1009730969235054</v>
      </c>
      <c r="I470" s="52">
        <f t="shared" si="15"/>
        <v>3.7839818144277064</v>
      </c>
      <c r="J470" s="52"/>
      <c r="K470" s="52"/>
      <c r="L470" s="52"/>
      <c r="N470" s="57"/>
      <c r="O470" s="57"/>
      <c r="P470" s="57"/>
      <c r="Q470" s="57"/>
      <c r="R470" s="57"/>
      <c r="S470" s="57"/>
      <c r="U470" s="57"/>
      <c r="V470" s="57"/>
    </row>
    <row r="471" spans="1:22" x14ac:dyDescent="0.3">
      <c r="A471" s="50">
        <v>1786</v>
      </c>
      <c r="B471" s="51" t="s">
        <v>6</v>
      </c>
      <c r="C471" s="51" t="s">
        <v>95</v>
      </c>
      <c r="D471" s="51">
        <v>1</v>
      </c>
      <c r="E471" s="51">
        <v>1639</v>
      </c>
      <c r="G471" s="53">
        <v>2.0528896787747062</v>
      </c>
      <c r="H471" s="53">
        <f t="shared" si="14"/>
        <v>2.6687565824071182</v>
      </c>
      <c r="I471" s="52">
        <f t="shared" si="15"/>
        <v>3.2565669095876975</v>
      </c>
      <c r="J471" s="52"/>
      <c r="K471" s="52"/>
      <c r="L471" s="52"/>
      <c r="N471" s="57"/>
      <c r="O471" s="57"/>
      <c r="P471" s="57"/>
      <c r="Q471" s="57"/>
      <c r="R471" s="57"/>
      <c r="S471" s="57"/>
      <c r="U471" s="57"/>
      <c r="V471" s="57"/>
    </row>
    <row r="472" spans="1:22" x14ac:dyDescent="0.3">
      <c r="A472" s="50">
        <v>1787</v>
      </c>
      <c r="B472" s="51" t="s">
        <v>6</v>
      </c>
      <c r="C472" s="51" t="s">
        <v>95</v>
      </c>
      <c r="D472" s="51">
        <v>1</v>
      </c>
      <c r="E472" s="51">
        <v>1639</v>
      </c>
      <c r="G472" s="53">
        <v>2.0696950963938465</v>
      </c>
      <c r="H472" s="53">
        <f t="shared" si="14"/>
        <v>2.6906036253120007</v>
      </c>
      <c r="I472" s="52">
        <f t="shared" si="15"/>
        <v>3.283225900319708</v>
      </c>
      <c r="J472" s="52"/>
      <c r="K472" s="52"/>
      <c r="L472" s="52"/>
      <c r="N472" s="57"/>
      <c r="O472" s="57"/>
      <c r="P472" s="57"/>
      <c r="Q472" s="57"/>
      <c r="R472" s="57"/>
      <c r="S472" s="57"/>
      <c r="U472" s="57"/>
      <c r="V472" s="57"/>
    </row>
    <row r="473" spans="1:22" x14ac:dyDescent="0.3">
      <c r="A473" s="50">
        <v>1788</v>
      </c>
      <c r="B473" s="51" t="s">
        <v>6</v>
      </c>
      <c r="C473" s="51" t="s">
        <v>95</v>
      </c>
      <c r="D473" s="51">
        <v>1</v>
      </c>
      <c r="E473" s="51">
        <v>1639</v>
      </c>
      <c r="G473" s="53">
        <v>2.0145771051551211</v>
      </c>
      <c r="H473" s="53">
        <f t="shared" si="14"/>
        <v>2.6189502367016577</v>
      </c>
      <c r="I473" s="52">
        <f t="shared" si="15"/>
        <v>3.1957904047610226</v>
      </c>
      <c r="J473" s="52"/>
      <c r="K473" s="52"/>
      <c r="L473" s="52"/>
      <c r="N473" s="57"/>
      <c r="O473" s="57"/>
      <c r="P473" s="57"/>
      <c r="Q473" s="57"/>
      <c r="R473" s="57"/>
      <c r="S473" s="57"/>
      <c r="U473" s="57"/>
      <c r="V473" s="57"/>
    </row>
    <row r="474" spans="1:22" x14ac:dyDescent="0.3">
      <c r="A474" s="50">
        <v>1789</v>
      </c>
      <c r="B474" s="51" t="s">
        <v>6</v>
      </c>
      <c r="C474" s="51" t="s">
        <v>95</v>
      </c>
      <c r="D474" s="51">
        <v>1</v>
      </c>
      <c r="E474" s="51">
        <v>1639</v>
      </c>
      <c r="G474" s="53">
        <v>2.0145771051551211</v>
      </c>
      <c r="H474" s="53">
        <f t="shared" si="14"/>
        <v>2.6189502367016577</v>
      </c>
      <c r="I474" s="52">
        <f t="shared" si="15"/>
        <v>3.1957904047610226</v>
      </c>
      <c r="J474" s="52"/>
      <c r="K474" s="52"/>
      <c r="L474" s="52"/>
      <c r="N474" s="57"/>
      <c r="O474" s="57"/>
      <c r="P474" s="57"/>
      <c r="Q474" s="57"/>
      <c r="R474" s="57"/>
      <c r="S474" s="57"/>
      <c r="U474" s="57"/>
      <c r="V474" s="57"/>
    </row>
    <row r="475" spans="1:22" x14ac:dyDescent="0.3">
      <c r="A475" s="50">
        <v>1790</v>
      </c>
      <c r="B475" s="51" t="s">
        <v>6</v>
      </c>
      <c r="C475" s="51" t="s">
        <v>95</v>
      </c>
      <c r="D475" s="51">
        <v>1</v>
      </c>
      <c r="E475" s="51">
        <v>1639</v>
      </c>
      <c r="G475" s="53">
        <v>2.0145771051551211</v>
      </c>
      <c r="H475" s="53">
        <f t="shared" si="14"/>
        <v>2.6189502367016577</v>
      </c>
      <c r="I475" s="52">
        <f t="shared" si="15"/>
        <v>3.1957904047610226</v>
      </c>
      <c r="J475" s="52"/>
      <c r="K475" s="52"/>
      <c r="L475" s="52"/>
      <c r="N475" s="57"/>
      <c r="O475" s="57"/>
      <c r="P475" s="57"/>
      <c r="Q475" s="57"/>
      <c r="R475" s="57"/>
      <c r="S475" s="57"/>
      <c r="U475" s="57"/>
      <c r="V475" s="57"/>
    </row>
    <row r="476" spans="1:22" x14ac:dyDescent="0.3">
      <c r="A476" s="50">
        <v>1791</v>
      </c>
      <c r="B476" s="51" t="s">
        <v>6</v>
      </c>
      <c r="C476" s="51" t="s">
        <v>95</v>
      </c>
      <c r="D476" s="51">
        <v>1</v>
      </c>
      <c r="E476" s="51">
        <v>1639</v>
      </c>
      <c r="G476" s="53">
        <v>2.0145771051551211</v>
      </c>
      <c r="H476" s="53">
        <f t="shared" si="14"/>
        <v>2.6189502367016577</v>
      </c>
      <c r="I476" s="52">
        <f t="shared" si="15"/>
        <v>3.1957904047610226</v>
      </c>
      <c r="J476" s="52"/>
      <c r="K476" s="52"/>
      <c r="L476" s="52"/>
      <c r="N476" s="57"/>
      <c r="O476" s="57"/>
      <c r="P476" s="57"/>
      <c r="Q476" s="57"/>
      <c r="R476" s="57"/>
      <c r="S476" s="57"/>
      <c r="U476" s="57"/>
      <c r="V476" s="57"/>
    </row>
    <row r="477" spans="1:22" x14ac:dyDescent="0.3">
      <c r="A477" s="50">
        <v>1792</v>
      </c>
      <c r="B477" s="51" t="s">
        <v>6</v>
      </c>
      <c r="C477" s="51" t="s">
        <v>95</v>
      </c>
      <c r="D477" s="51">
        <v>1</v>
      </c>
      <c r="E477" s="51">
        <v>1639</v>
      </c>
      <c r="G477" s="53">
        <v>2.0145771051551211</v>
      </c>
      <c r="H477" s="53">
        <f t="shared" si="14"/>
        <v>2.6189502367016577</v>
      </c>
      <c r="I477" s="52">
        <f t="shared" si="15"/>
        <v>3.1957904047610226</v>
      </c>
      <c r="J477" s="52"/>
      <c r="K477" s="52"/>
      <c r="L477" s="52"/>
      <c r="N477" s="57"/>
      <c r="O477" s="57"/>
      <c r="P477" s="57"/>
      <c r="Q477" s="57"/>
      <c r="R477" s="57"/>
      <c r="S477" s="57"/>
      <c r="U477" s="57"/>
      <c r="V477" s="57"/>
    </row>
    <row r="478" spans="1:22" x14ac:dyDescent="0.3">
      <c r="A478" s="50">
        <v>1793</v>
      </c>
      <c r="B478" s="51" t="s">
        <v>6</v>
      </c>
      <c r="C478" s="51" t="s">
        <v>95</v>
      </c>
      <c r="D478" s="51">
        <v>1</v>
      </c>
      <c r="E478" s="51">
        <v>1639</v>
      </c>
      <c r="G478" s="53">
        <v>2.0250451568725172</v>
      </c>
      <c r="H478" s="53">
        <f t="shared" si="14"/>
        <v>2.6325587039342726</v>
      </c>
      <c r="I478" s="52">
        <f t="shared" si="15"/>
        <v>3.2123962220064337</v>
      </c>
      <c r="J478" s="52"/>
      <c r="K478" s="52"/>
      <c r="L478" s="52"/>
      <c r="N478" s="57"/>
      <c r="O478" s="57"/>
      <c r="P478" s="57"/>
      <c r="Q478" s="57"/>
      <c r="R478" s="57"/>
      <c r="S478" s="57"/>
      <c r="U478" s="57"/>
      <c r="V478" s="57"/>
    </row>
    <row r="479" spans="1:22" x14ac:dyDescent="0.3">
      <c r="A479" s="50">
        <v>1794</v>
      </c>
      <c r="B479" s="51" t="s">
        <v>6</v>
      </c>
      <c r="C479" s="51" t="s">
        <v>95</v>
      </c>
      <c r="D479" s="51">
        <v>1</v>
      </c>
      <c r="E479" s="51">
        <v>1639</v>
      </c>
      <c r="G479" s="53">
        <v>2.0145771051551211</v>
      </c>
      <c r="H479" s="53">
        <f t="shared" si="14"/>
        <v>2.6189502367016577</v>
      </c>
      <c r="I479" s="52">
        <f t="shared" si="15"/>
        <v>3.1957904047610226</v>
      </c>
      <c r="J479" s="52"/>
      <c r="K479" s="52"/>
      <c r="L479" s="52"/>
      <c r="N479" s="57"/>
      <c r="O479" s="57"/>
      <c r="P479" s="57"/>
      <c r="Q479" s="57"/>
      <c r="R479" s="57"/>
      <c r="S479" s="57"/>
      <c r="U479" s="57"/>
      <c r="V479" s="57"/>
    </row>
    <row r="480" spans="1:22" x14ac:dyDescent="0.3">
      <c r="A480" s="50">
        <v>1795</v>
      </c>
      <c r="B480" s="51" t="s">
        <v>6</v>
      </c>
      <c r="C480" s="51" t="s">
        <v>95</v>
      </c>
      <c r="D480" s="51">
        <v>1</v>
      </c>
      <c r="E480" s="51">
        <v>1639</v>
      </c>
      <c r="G480" s="53">
        <v>2.8538181516117094</v>
      </c>
      <c r="H480" s="53">
        <f t="shared" si="14"/>
        <v>3.7099635970952223</v>
      </c>
      <c r="I480" s="52">
        <f t="shared" si="15"/>
        <v>4.5271062807751337</v>
      </c>
      <c r="J480" s="52"/>
      <c r="K480" s="52"/>
      <c r="L480" s="52"/>
      <c r="N480" s="57"/>
      <c r="O480" s="57"/>
      <c r="P480" s="57"/>
      <c r="Q480" s="57"/>
      <c r="R480" s="57"/>
      <c r="S480" s="57"/>
      <c r="U480" s="57"/>
      <c r="V480" s="57"/>
    </row>
    <row r="481" spans="1:22" x14ac:dyDescent="0.3">
      <c r="A481" s="50">
        <v>1796</v>
      </c>
      <c r="B481" s="51" t="s">
        <v>6</v>
      </c>
      <c r="C481" s="51" t="s">
        <v>95</v>
      </c>
      <c r="D481" s="51">
        <v>1</v>
      </c>
      <c r="E481" s="51">
        <v>1639</v>
      </c>
      <c r="G481" s="53">
        <v>2.5842496628420801</v>
      </c>
      <c r="H481" s="53">
        <f t="shared" si="14"/>
        <v>3.3595245616947045</v>
      </c>
      <c r="I481" s="52">
        <f t="shared" si="15"/>
        <v>4.0994808562473519</v>
      </c>
      <c r="J481" s="52"/>
      <c r="K481" s="52"/>
      <c r="L481" s="52"/>
      <c r="N481" s="57"/>
      <c r="O481" s="57"/>
      <c r="P481" s="57"/>
      <c r="Q481" s="57"/>
      <c r="R481" s="57"/>
      <c r="S481" s="57"/>
      <c r="U481" s="57"/>
      <c r="V481" s="57"/>
    </row>
    <row r="482" spans="1:22" x14ac:dyDescent="0.3">
      <c r="A482" s="50">
        <v>1797</v>
      </c>
      <c r="B482" s="51" t="s">
        <v>6</v>
      </c>
      <c r="C482" s="51" t="s">
        <v>95</v>
      </c>
      <c r="D482" s="51">
        <v>1</v>
      </c>
      <c r="E482" s="51">
        <v>1639</v>
      </c>
      <c r="G482" s="53">
        <v>1.8474980160812591</v>
      </c>
      <c r="H482" s="53">
        <f t="shared" si="14"/>
        <v>2.4017474209056369</v>
      </c>
      <c r="I482" s="52">
        <f t="shared" si="15"/>
        <v>2.9307473104400694</v>
      </c>
      <c r="J482" s="52"/>
      <c r="K482" s="52"/>
      <c r="L482" s="52"/>
      <c r="N482" s="57"/>
      <c r="O482" s="57"/>
      <c r="P482" s="57"/>
      <c r="Q482" s="57"/>
      <c r="R482" s="57"/>
      <c r="S482" s="57"/>
      <c r="U482" s="57"/>
      <c r="V482" s="57"/>
    </row>
    <row r="483" spans="1:22" x14ac:dyDescent="0.3">
      <c r="A483" s="50">
        <v>1798</v>
      </c>
      <c r="B483" s="51" t="s">
        <v>6</v>
      </c>
      <c r="C483" s="51" t="s">
        <v>95</v>
      </c>
      <c r="D483" s="51">
        <v>1</v>
      </c>
      <c r="E483" s="51">
        <v>1639</v>
      </c>
      <c r="G483" s="53">
        <v>1.6484415064391591</v>
      </c>
      <c r="H483" s="53">
        <f t="shared" si="14"/>
        <v>2.1429739583709071</v>
      </c>
      <c r="I483" s="52">
        <f t="shared" si="15"/>
        <v>2.6149773744611435</v>
      </c>
      <c r="J483" s="52"/>
      <c r="K483" s="52"/>
      <c r="L483" s="52"/>
      <c r="N483" s="57"/>
      <c r="O483" s="57"/>
      <c r="P483" s="57"/>
      <c r="Q483" s="57"/>
      <c r="R483" s="57"/>
      <c r="S483" s="57"/>
      <c r="U483" s="57"/>
      <c r="V483" s="57"/>
    </row>
    <row r="484" spans="1:22" x14ac:dyDescent="0.3">
      <c r="A484" s="50">
        <v>1799</v>
      </c>
      <c r="B484" s="51" t="s">
        <v>6</v>
      </c>
      <c r="C484" s="51" t="s">
        <v>95</v>
      </c>
      <c r="D484" s="51">
        <v>1</v>
      </c>
      <c r="E484" s="51">
        <v>1639</v>
      </c>
      <c r="G484" s="53">
        <v>2.1591428192645505</v>
      </c>
      <c r="H484" s="53">
        <f t="shared" si="14"/>
        <v>2.8068856650439158</v>
      </c>
      <c r="I484" s="52">
        <f t="shared" si="15"/>
        <v>3.4251197865087439</v>
      </c>
      <c r="J484" s="52"/>
      <c r="K484" s="52"/>
      <c r="L484" s="52"/>
      <c r="N484" s="57"/>
      <c r="O484" s="57"/>
      <c r="P484" s="57"/>
      <c r="Q484" s="57"/>
      <c r="R484" s="57"/>
      <c r="S484" s="57"/>
      <c r="U484" s="57"/>
      <c r="V484" s="57"/>
    </row>
    <row r="485" spans="1:22" x14ac:dyDescent="0.3">
      <c r="A485" s="50">
        <v>1800</v>
      </c>
      <c r="B485" s="51" t="s">
        <v>6</v>
      </c>
      <c r="C485" s="51" t="s">
        <v>95</v>
      </c>
      <c r="D485" s="51">
        <v>1</v>
      </c>
      <c r="E485" s="51">
        <v>1639</v>
      </c>
      <c r="G485" s="53">
        <v>3.0784074451524948</v>
      </c>
      <c r="H485" s="53">
        <f t="shared" si="14"/>
        <v>4.001929678698243</v>
      </c>
      <c r="I485" s="52">
        <f t="shared" si="15"/>
        <v>4.8833797177525842</v>
      </c>
      <c r="J485" s="52"/>
      <c r="K485" s="52"/>
      <c r="L485" s="52"/>
      <c r="N485" s="57"/>
      <c r="O485" s="57"/>
      <c r="P485" s="57"/>
      <c r="Q485" s="57"/>
      <c r="R485" s="57"/>
      <c r="S485" s="57"/>
      <c r="U485" s="57"/>
      <c r="V485" s="57"/>
    </row>
    <row r="486" spans="1:22" x14ac:dyDescent="0.3">
      <c r="A486" s="50">
        <v>1680</v>
      </c>
      <c r="B486" s="51" t="s">
        <v>109</v>
      </c>
      <c r="C486" s="51" t="s">
        <v>95</v>
      </c>
      <c r="D486" s="51">
        <v>1</v>
      </c>
      <c r="E486" s="51">
        <v>1466</v>
      </c>
      <c r="G486" s="54">
        <v>1.9899987289149683</v>
      </c>
      <c r="H486" s="53">
        <f t="shared" si="14"/>
        <v>2.5869983475894589</v>
      </c>
      <c r="I486" s="52">
        <f t="shared" si="15"/>
        <v>3.5293292600129043</v>
      </c>
      <c r="J486" s="52"/>
      <c r="K486" s="52"/>
      <c r="L486" s="52"/>
      <c r="N486" s="57"/>
      <c r="O486" s="57"/>
      <c r="P486" s="57"/>
      <c r="Q486" s="57"/>
      <c r="R486" s="57"/>
      <c r="S486" s="57"/>
      <c r="U486" s="57"/>
      <c r="V486" s="57"/>
    </row>
    <row r="487" spans="1:22" x14ac:dyDescent="0.3">
      <c r="A487" s="50">
        <v>1681</v>
      </c>
      <c r="B487" s="51" t="s">
        <v>109</v>
      </c>
      <c r="C487" s="51" t="s">
        <v>95</v>
      </c>
      <c r="D487" s="51">
        <v>1</v>
      </c>
      <c r="E487" s="51">
        <v>1466</v>
      </c>
      <c r="G487" s="54">
        <v>1.9485782420361355</v>
      </c>
      <c r="H487" s="53">
        <f t="shared" si="14"/>
        <v>2.5331517146469764</v>
      </c>
      <c r="I487" s="52">
        <f t="shared" si="15"/>
        <v>3.4558686420831872</v>
      </c>
      <c r="J487" s="52"/>
      <c r="K487" s="52"/>
      <c r="L487" s="52"/>
      <c r="N487" s="57"/>
      <c r="O487" s="57"/>
      <c r="P487" s="57"/>
      <c r="Q487" s="57"/>
      <c r="R487" s="57"/>
      <c r="S487" s="57"/>
      <c r="U487" s="57"/>
      <c r="V487" s="57"/>
    </row>
    <row r="488" spans="1:22" x14ac:dyDescent="0.3">
      <c r="A488" s="50">
        <v>1682</v>
      </c>
      <c r="B488" s="51" t="s">
        <v>109</v>
      </c>
      <c r="C488" s="51" t="s">
        <v>95</v>
      </c>
      <c r="D488" s="51">
        <v>1</v>
      </c>
      <c r="E488" s="51">
        <v>1466</v>
      </c>
      <c r="G488" s="54">
        <v>1.7321700731866929</v>
      </c>
      <c r="H488" s="53">
        <f t="shared" si="14"/>
        <v>2.2518210951427009</v>
      </c>
      <c r="I488" s="52">
        <f t="shared" si="15"/>
        <v>3.0720615213406561</v>
      </c>
      <c r="J488" s="52"/>
      <c r="K488" s="52"/>
      <c r="L488" s="52"/>
      <c r="N488" s="57"/>
      <c r="O488" s="57"/>
      <c r="P488" s="57"/>
      <c r="Q488" s="57"/>
      <c r="R488" s="57"/>
      <c r="S488" s="57"/>
      <c r="U488" s="57"/>
      <c r="V488" s="57"/>
    </row>
    <row r="489" spans="1:22" x14ac:dyDescent="0.3">
      <c r="A489" s="50">
        <v>1683</v>
      </c>
      <c r="B489" s="51" t="s">
        <v>109</v>
      </c>
      <c r="C489" s="51" t="s">
        <v>95</v>
      </c>
      <c r="D489" s="51">
        <v>1</v>
      </c>
      <c r="E489" s="51">
        <v>1466</v>
      </c>
      <c r="G489" s="54">
        <v>2.1400003658677846</v>
      </c>
      <c r="H489" s="53">
        <f t="shared" si="14"/>
        <v>2.78200047562812</v>
      </c>
      <c r="I489" s="52">
        <f t="shared" si="15"/>
        <v>3.7953621768460026</v>
      </c>
      <c r="J489" s="52"/>
      <c r="K489" s="52"/>
      <c r="L489" s="52"/>
      <c r="N489" s="57"/>
      <c r="O489" s="57"/>
      <c r="P489" s="57"/>
      <c r="Q489" s="57"/>
      <c r="R489" s="57"/>
      <c r="S489" s="57"/>
      <c r="U489" s="57"/>
      <c r="V489" s="57"/>
    </row>
    <row r="490" spans="1:22" x14ac:dyDescent="0.3">
      <c r="A490" s="50">
        <v>1684</v>
      </c>
      <c r="B490" s="51" t="s">
        <v>109</v>
      </c>
      <c r="C490" s="51" t="s">
        <v>95</v>
      </c>
      <c r="D490" s="51">
        <v>1</v>
      </c>
      <c r="E490" s="51">
        <v>1466</v>
      </c>
      <c r="G490" s="54">
        <v>1.7200425003054498</v>
      </c>
      <c r="H490" s="53">
        <f t="shared" si="14"/>
        <v>2.2360552503970847</v>
      </c>
      <c r="I490" s="52">
        <f t="shared" si="15"/>
        <v>3.0505528654803338</v>
      </c>
      <c r="J490" s="52"/>
      <c r="K490" s="52"/>
      <c r="L490" s="52"/>
      <c r="N490" s="57"/>
      <c r="O490" s="57"/>
      <c r="P490" s="57"/>
      <c r="Q490" s="57"/>
      <c r="R490" s="57"/>
      <c r="S490" s="57"/>
      <c r="U490" s="57"/>
      <c r="V490" s="57"/>
    </row>
    <row r="491" spans="1:22" x14ac:dyDescent="0.3">
      <c r="A491" s="50">
        <v>1685</v>
      </c>
      <c r="B491" s="51" t="s">
        <v>109</v>
      </c>
      <c r="C491" s="51" t="s">
        <v>95</v>
      </c>
      <c r="D491" s="51">
        <v>1</v>
      </c>
      <c r="E491" s="51">
        <v>1466</v>
      </c>
      <c r="G491" s="54">
        <v>1.751455225829857</v>
      </c>
      <c r="H491" s="53">
        <f t="shared" si="14"/>
        <v>2.2768917935788142</v>
      </c>
      <c r="I491" s="52">
        <f t="shared" si="15"/>
        <v>3.1062643841457218</v>
      </c>
      <c r="J491" s="52"/>
      <c r="K491" s="52"/>
      <c r="L491" s="52"/>
      <c r="N491" s="57"/>
      <c r="O491" s="57"/>
      <c r="P491" s="57"/>
      <c r="Q491" s="57"/>
      <c r="R491" s="57"/>
      <c r="S491" s="57"/>
      <c r="U491" s="57"/>
      <c r="V491" s="57"/>
    </row>
    <row r="492" spans="1:22" x14ac:dyDescent="0.3">
      <c r="A492" s="50">
        <v>1686</v>
      </c>
      <c r="B492" s="51" t="s">
        <v>109</v>
      </c>
      <c r="C492" s="51" t="s">
        <v>95</v>
      </c>
      <c r="D492" s="51">
        <v>1</v>
      </c>
      <c r="E492" s="51">
        <v>1466</v>
      </c>
      <c r="G492" s="54">
        <v>1.5491602346246778</v>
      </c>
      <c r="H492" s="53">
        <f t="shared" si="14"/>
        <v>2.0139083050120812</v>
      </c>
      <c r="I492" s="52">
        <f t="shared" si="15"/>
        <v>2.7474874556781459</v>
      </c>
      <c r="J492" s="52"/>
      <c r="K492" s="52"/>
      <c r="L492" s="52"/>
      <c r="N492" s="57"/>
      <c r="O492" s="57"/>
      <c r="P492" s="57"/>
      <c r="Q492" s="57"/>
      <c r="R492" s="57"/>
      <c r="S492" s="57"/>
      <c r="U492" s="57"/>
      <c r="V492" s="57"/>
    </row>
    <row r="493" spans="1:22" x14ac:dyDescent="0.3">
      <c r="A493" s="50">
        <v>1687</v>
      </c>
      <c r="B493" s="51" t="s">
        <v>109</v>
      </c>
      <c r="C493" s="51" t="s">
        <v>95</v>
      </c>
      <c r="D493" s="51">
        <v>1</v>
      </c>
      <c r="E493" s="51">
        <v>1466</v>
      </c>
      <c r="G493" s="54">
        <v>1.7899988904640762</v>
      </c>
      <c r="H493" s="53">
        <f t="shared" si="14"/>
        <v>2.3269985576032992</v>
      </c>
      <c r="I493" s="52">
        <f t="shared" si="15"/>
        <v>3.1746228616688938</v>
      </c>
      <c r="J493" s="52"/>
      <c r="K493" s="52"/>
      <c r="L493" s="52"/>
      <c r="N493" s="57"/>
      <c r="O493" s="57"/>
      <c r="P493" s="57"/>
      <c r="Q493" s="57"/>
      <c r="R493" s="57"/>
      <c r="S493" s="57"/>
      <c r="U493" s="57"/>
      <c r="V493" s="57"/>
    </row>
    <row r="494" spans="1:22" x14ac:dyDescent="0.3">
      <c r="A494" s="50">
        <v>1688</v>
      </c>
      <c r="B494" s="51" t="s">
        <v>109</v>
      </c>
      <c r="C494" s="51" t="s">
        <v>95</v>
      </c>
      <c r="D494" s="51">
        <v>1</v>
      </c>
      <c r="E494" s="51">
        <v>1466</v>
      </c>
      <c r="G494" s="54">
        <v>1.433607507440902</v>
      </c>
      <c r="H494" s="53">
        <f t="shared" ref="H494:H557" si="16">G494*1.3</f>
        <v>1.8636897596731727</v>
      </c>
      <c r="I494" s="52">
        <f t="shared" si="15"/>
        <v>2.5425508317505767</v>
      </c>
      <c r="J494" s="52"/>
      <c r="K494" s="52"/>
      <c r="L494" s="52"/>
      <c r="N494" s="57"/>
      <c r="O494" s="57"/>
      <c r="P494" s="57"/>
      <c r="Q494" s="57"/>
      <c r="R494" s="57"/>
      <c r="S494" s="57"/>
      <c r="U494" s="57"/>
      <c r="V494" s="57"/>
    </row>
    <row r="495" spans="1:22" x14ac:dyDescent="0.3">
      <c r="A495" s="50">
        <v>1689</v>
      </c>
      <c r="B495" s="51" t="s">
        <v>109</v>
      </c>
      <c r="C495" s="51" t="s">
        <v>95</v>
      </c>
      <c r="D495" s="51">
        <v>1</v>
      </c>
      <c r="E495" s="51">
        <v>1466</v>
      </c>
      <c r="G495" s="54">
        <v>1.4774594131920018</v>
      </c>
      <c r="H495" s="53">
        <f t="shared" si="16"/>
        <v>1.9206972371496025</v>
      </c>
      <c r="I495" s="52">
        <f t="shared" si="15"/>
        <v>2.6203236523186937</v>
      </c>
      <c r="J495" s="52"/>
      <c r="K495" s="52"/>
      <c r="L495" s="52"/>
      <c r="N495" s="57"/>
      <c r="O495" s="57"/>
      <c r="P495" s="57"/>
      <c r="Q495" s="57"/>
      <c r="R495" s="57"/>
      <c r="S495" s="57"/>
      <c r="U495" s="57"/>
      <c r="V495" s="57"/>
    </row>
    <row r="496" spans="1:22" x14ac:dyDescent="0.3">
      <c r="A496" s="50">
        <v>1690</v>
      </c>
      <c r="B496" s="51" t="s">
        <v>109</v>
      </c>
      <c r="C496" s="51" t="s">
        <v>95</v>
      </c>
      <c r="D496" s="51">
        <v>1</v>
      </c>
      <c r="E496" s="51">
        <v>1466</v>
      </c>
      <c r="G496" s="54">
        <v>1.3306333075627605</v>
      </c>
      <c r="H496" s="53">
        <f t="shared" si="16"/>
        <v>1.7298232998315888</v>
      </c>
      <c r="I496" s="52">
        <f t="shared" si="15"/>
        <v>2.3599226464278154</v>
      </c>
      <c r="J496" s="52"/>
      <c r="K496" s="52"/>
      <c r="L496" s="52"/>
      <c r="N496" s="57"/>
      <c r="O496" s="57"/>
      <c r="P496" s="57"/>
      <c r="Q496" s="57"/>
      <c r="R496" s="57"/>
      <c r="S496" s="57"/>
      <c r="U496" s="57"/>
      <c r="V496" s="57"/>
    </row>
    <row r="497" spans="1:22" x14ac:dyDescent="0.3">
      <c r="A497" s="50">
        <v>1691</v>
      </c>
      <c r="B497" s="51" t="s">
        <v>109</v>
      </c>
      <c r="C497" s="51" t="s">
        <v>95</v>
      </c>
      <c r="D497" s="51">
        <v>1</v>
      </c>
      <c r="E497" s="51">
        <v>1466</v>
      </c>
      <c r="G497" s="54">
        <v>1.3955421810285173</v>
      </c>
      <c r="H497" s="53">
        <f t="shared" si="16"/>
        <v>1.8142048353370726</v>
      </c>
      <c r="I497" s="52">
        <f t="shared" si="15"/>
        <v>2.475040703051941</v>
      </c>
      <c r="J497" s="52"/>
      <c r="K497" s="52"/>
      <c r="L497" s="52"/>
      <c r="N497" s="57"/>
      <c r="O497" s="57"/>
      <c r="P497" s="57"/>
      <c r="Q497" s="57"/>
      <c r="R497" s="57"/>
      <c r="S497" s="57"/>
      <c r="U497" s="57"/>
      <c r="V497" s="57"/>
    </row>
    <row r="498" spans="1:22" x14ac:dyDescent="0.3">
      <c r="A498" s="50">
        <v>1692</v>
      </c>
      <c r="B498" s="51" t="s">
        <v>109</v>
      </c>
      <c r="C498" s="51" t="s">
        <v>95</v>
      </c>
      <c r="D498" s="51">
        <v>1</v>
      </c>
      <c r="E498" s="51">
        <v>1466</v>
      </c>
      <c r="G498" s="54">
        <v>1.7417232557593256</v>
      </c>
      <c r="H498" s="53">
        <f t="shared" si="16"/>
        <v>2.2642402324871234</v>
      </c>
      <c r="I498" s="52">
        <f t="shared" si="15"/>
        <v>3.0890044099415053</v>
      </c>
      <c r="J498" s="52"/>
      <c r="K498" s="52"/>
      <c r="L498" s="52"/>
      <c r="N498" s="57"/>
      <c r="O498" s="57"/>
      <c r="P498" s="57"/>
      <c r="Q498" s="57"/>
      <c r="R498" s="57"/>
      <c r="S498" s="57"/>
      <c r="U498" s="57"/>
      <c r="V498" s="57"/>
    </row>
    <row r="499" spans="1:22" x14ac:dyDescent="0.3">
      <c r="A499" s="50">
        <v>1693</v>
      </c>
      <c r="B499" s="51" t="s">
        <v>109</v>
      </c>
      <c r="C499" s="51" t="s">
        <v>95</v>
      </c>
      <c r="D499" s="51">
        <v>1</v>
      </c>
      <c r="E499" s="51">
        <v>1466</v>
      </c>
      <c r="G499" s="54">
        <v>2.5011184204128685</v>
      </c>
      <c r="H499" s="53">
        <f t="shared" si="16"/>
        <v>3.2514539465367291</v>
      </c>
      <c r="I499" s="52">
        <f t="shared" si="15"/>
        <v>4.4358171166940368</v>
      </c>
      <c r="J499" s="52"/>
      <c r="K499" s="52"/>
      <c r="L499" s="52"/>
      <c r="N499" s="57"/>
      <c r="O499" s="57"/>
      <c r="P499" s="57"/>
      <c r="Q499" s="57"/>
      <c r="R499" s="57"/>
      <c r="S499" s="57"/>
      <c r="U499" s="57"/>
      <c r="V499" s="57"/>
    </row>
    <row r="500" spans="1:22" x14ac:dyDescent="0.3">
      <c r="A500" s="50">
        <v>1694</v>
      </c>
      <c r="B500" s="51" t="s">
        <v>109</v>
      </c>
      <c r="C500" s="51" t="s">
        <v>95</v>
      </c>
      <c r="D500" s="51">
        <v>1</v>
      </c>
      <c r="E500" s="51">
        <v>1466</v>
      </c>
      <c r="G500" s="54">
        <v>2.6612661346074091</v>
      </c>
      <c r="H500" s="53">
        <f t="shared" si="16"/>
        <v>3.4596459749896318</v>
      </c>
      <c r="I500" s="52">
        <f t="shared" si="15"/>
        <v>4.7198444406406983</v>
      </c>
      <c r="J500" s="52"/>
      <c r="K500" s="52"/>
      <c r="L500" s="52"/>
      <c r="N500" s="57"/>
      <c r="O500" s="57"/>
      <c r="P500" s="57"/>
      <c r="Q500" s="57"/>
      <c r="R500" s="57"/>
      <c r="S500" s="57"/>
      <c r="U500" s="57"/>
      <c r="V500" s="57"/>
    </row>
    <row r="501" spans="1:22" x14ac:dyDescent="0.3">
      <c r="A501" s="50">
        <v>1695</v>
      </c>
      <c r="B501" s="51" t="s">
        <v>109</v>
      </c>
      <c r="C501" s="51" t="s">
        <v>95</v>
      </c>
      <c r="D501" s="51">
        <v>1</v>
      </c>
      <c r="E501" s="51">
        <v>1466</v>
      </c>
      <c r="G501" s="54">
        <v>1.9738047001054575</v>
      </c>
      <c r="H501" s="53">
        <f t="shared" si="16"/>
        <v>2.5659461101370948</v>
      </c>
      <c r="I501" s="52">
        <f t="shared" si="15"/>
        <v>3.5006086086454227</v>
      </c>
      <c r="J501" s="52"/>
      <c r="K501" s="52"/>
      <c r="L501" s="52"/>
      <c r="N501" s="57"/>
      <c r="O501" s="57"/>
      <c r="P501" s="57"/>
      <c r="Q501" s="57"/>
      <c r="R501" s="57"/>
      <c r="S501" s="57"/>
      <c r="U501" s="57"/>
      <c r="V501" s="57"/>
    </row>
    <row r="502" spans="1:22" x14ac:dyDescent="0.3">
      <c r="A502" s="50">
        <v>1696</v>
      </c>
      <c r="B502" s="51" t="s">
        <v>109</v>
      </c>
      <c r="C502" s="51" t="s">
        <v>95</v>
      </c>
      <c r="D502" s="51">
        <v>1</v>
      </c>
      <c r="E502" s="51">
        <v>1466</v>
      </c>
      <c r="G502" s="54">
        <v>2.5291847054621348</v>
      </c>
      <c r="H502" s="53">
        <f t="shared" si="16"/>
        <v>3.2879401171007752</v>
      </c>
      <c r="I502" s="52">
        <f t="shared" si="15"/>
        <v>4.4855936113243864</v>
      </c>
      <c r="J502" s="52"/>
      <c r="K502" s="52"/>
      <c r="L502" s="52"/>
      <c r="N502" s="57"/>
      <c r="O502" s="57"/>
      <c r="P502" s="57"/>
      <c r="Q502" s="57"/>
      <c r="R502" s="57"/>
      <c r="S502" s="57"/>
      <c r="U502" s="57"/>
      <c r="V502" s="57"/>
    </row>
    <row r="503" spans="1:22" x14ac:dyDescent="0.3">
      <c r="A503" s="50">
        <v>1697</v>
      </c>
      <c r="B503" s="51" t="s">
        <v>109</v>
      </c>
      <c r="C503" s="51" t="s">
        <v>95</v>
      </c>
      <c r="D503" s="51">
        <v>1</v>
      </c>
      <c r="E503" s="51">
        <v>1466</v>
      </c>
      <c r="G503" s="54">
        <v>2.5299461046433067</v>
      </c>
      <c r="H503" s="53">
        <f t="shared" si="16"/>
        <v>3.2889299360362987</v>
      </c>
      <c r="I503" s="52">
        <f t="shared" si="15"/>
        <v>4.4869439782214169</v>
      </c>
      <c r="J503" s="52"/>
      <c r="K503" s="52"/>
      <c r="L503" s="52"/>
      <c r="N503" s="57"/>
      <c r="O503" s="57"/>
      <c r="P503" s="57"/>
      <c r="Q503" s="57"/>
      <c r="R503" s="57"/>
      <c r="S503" s="57"/>
      <c r="U503" s="57"/>
      <c r="V503" s="57"/>
    </row>
    <row r="504" spans="1:22" x14ac:dyDescent="0.3">
      <c r="A504" s="50">
        <v>1698</v>
      </c>
      <c r="B504" s="51" t="s">
        <v>109</v>
      </c>
      <c r="C504" s="51" t="s">
        <v>95</v>
      </c>
      <c r="D504" s="51">
        <v>1</v>
      </c>
      <c r="E504" s="51">
        <v>1466</v>
      </c>
      <c r="G504" s="54">
        <v>2.8568767995350686</v>
      </c>
      <c r="H504" s="53">
        <f t="shared" si="16"/>
        <v>3.7139398393955894</v>
      </c>
      <c r="I504" s="52">
        <f t="shared" si="15"/>
        <v>5.0667664930362744</v>
      </c>
      <c r="J504" s="52"/>
      <c r="K504" s="52"/>
      <c r="L504" s="52"/>
      <c r="N504" s="57"/>
      <c r="O504" s="57"/>
      <c r="P504" s="57"/>
      <c r="Q504" s="57"/>
      <c r="R504" s="57"/>
      <c r="S504" s="57"/>
      <c r="U504" s="57"/>
      <c r="V504" s="57"/>
    </row>
    <row r="505" spans="1:22" x14ac:dyDescent="0.3">
      <c r="A505" s="50">
        <v>1699</v>
      </c>
      <c r="B505" s="51" t="s">
        <v>109</v>
      </c>
      <c r="C505" s="51" t="s">
        <v>95</v>
      </c>
      <c r="D505" s="51">
        <v>1</v>
      </c>
      <c r="E505" s="51">
        <v>1466</v>
      </c>
      <c r="G505" s="54">
        <v>2.7328116838049921</v>
      </c>
      <c r="H505" s="53">
        <f t="shared" si="16"/>
        <v>3.5526551889464897</v>
      </c>
      <c r="I505" s="52">
        <f t="shared" si="15"/>
        <v>4.8467328635013507</v>
      </c>
      <c r="J505" s="52"/>
      <c r="K505" s="52"/>
      <c r="L505" s="52"/>
      <c r="N505" s="57"/>
      <c r="O505" s="57"/>
      <c r="P505" s="57"/>
      <c r="Q505" s="57"/>
      <c r="R505" s="57"/>
      <c r="S505" s="57"/>
      <c r="U505" s="57"/>
      <c r="V505" s="57"/>
    </row>
    <row r="506" spans="1:22" x14ac:dyDescent="0.3">
      <c r="A506" s="50">
        <v>1700</v>
      </c>
      <c r="B506" s="51" t="s">
        <v>109</v>
      </c>
      <c r="C506" s="51" t="s">
        <v>95</v>
      </c>
      <c r="D506" s="51">
        <v>1</v>
      </c>
      <c r="E506" s="51">
        <v>1466</v>
      </c>
      <c r="G506" s="54">
        <v>1.6668439698202691</v>
      </c>
      <c r="H506" s="53">
        <f t="shared" si="16"/>
        <v>2.1668971607663496</v>
      </c>
      <c r="I506" s="52">
        <f t="shared" si="15"/>
        <v>2.9562034935420867</v>
      </c>
      <c r="J506" s="52"/>
      <c r="K506" s="52"/>
      <c r="L506" s="52"/>
      <c r="N506" s="57"/>
      <c r="O506" s="57"/>
      <c r="P506" s="57"/>
      <c r="Q506" s="57"/>
      <c r="R506" s="57"/>
      <c r="S506" s="57"/>
      <c r="U506" s="57"/>
      <c r="V506" s="57"/>
    </row>
    <row r="507" spans="1:22" x14ac:dyDescent="0.3">
      <c r="A507" s="50">
        <v>1701</v>
      </c>
      <c r="B507" s="51" t="s">
        <v>109</v>
      </c>
      <c r="C507" s="51" t="s">
        <v>95</v>
      </c>
      <c r="D507" s="51">
        <v>1</v>
      </c>
      <c r="E507" s="51">
        <v>1466</v>
      </c>
      <c r="G507" s="54">
        <v>1.5670502021972743</v>
      </c>
      <c r="H507" s="53">
        <f t="shared" si="16"/>
        <v>2.0371652628564565</v>
      </c>
      <c r="I507" s="52">
        <f t="shared" si="15"/>
        <v>2.779215911127499</v>
      </c>
      <c r="J507" s="52"/>
      <c r="K507" s="52"/>
      <c r="L507" s="52"/>
      <c r="N507" s="57"/>
      <c r="O507" s="57"/>
      <c r="P507" s="57"/>
      <c r="Q507" s="57"/>
      <c r="R507" s="57"/>
      <c r="S507" s="57"/>
      <c r="U507" s="57"/>
      <c r="V507" s="57"/>
    </row>
    <row r="508" spans="1:22" x14ac:dyDescent="0.3">
      <c r="A508" s="50">
        <v>1702</v>
      </c>
      <c r="B508" s="51" t="s">
        <v>109</v>
      </c>
      <c r="C508" s="51" t="s">
        <v>95</v>
      </c>
      <c r="D508" s="51">
        <v>1</v>
      </c>
      <c r="E508" s="51">
        <v>1466</v>
      </c>
      <c r="G508" s="54">
        <v>1.2925293046671271</v>
      </c>
      <c r="H508" s="53">
        <f t="shared" si="16"/>
        <v>1.6802880960672653</v>
      </c>
      <c r="I508" s="52">
        <f t="shared" si="15"/>
        <v>2.2923439236934042</v>
      </c>
      <c r="J508" s="52"/>
      <c r="K508" s="52"/>
      <c r="L508" s="52"/>
      <c r="N508" s="57"/>
      <c r="O508" s="57"/>
      <c r="P508" s="57"/>
      <c r="Q508" s="57"/>
      <c r="R508" s="57"/>
      <c r="S508" s="57"/>
      <c r="U508" s="57"/>
      <c r="V508" s="57"/>
    </row>
    <row r="509" spans="1:22" x14ac:dyDescent="0.3">
      <c r="A509" s="50">
        <v>1703</v>
      </c>
      <c r="B509" s="51" t="s">
        <v>109</v>
      </c>
      <c r="C509" s="51" t="s">
        <v>95</v>
      </c>
      <c r="D509" s="51">
        <v>1</v>
      </c>
      <c r="E509" s="51">
        <v>1466</v>
      </c>
      <c r="G509" s="54">
        <v>1.0049873958604434</v>
      </c>
      <c r="H509" s="53">
        <f t="shared" si="16"/>
        <v>1.3064836146185765</v>
      </c>
      <c r="I509" s="52">
        <f t="shared" si="15"/>
        <v>1.7823787375423963</v>
      </c>
      <c r="J509" s="52"/>
      <c r="K509" s="52"/>
      <c r="L509" s="52"/>
      <c r="N509" s="57"/>
      <c r="O509" s="57"/>
      <c r="P509" s="57"/>
      <c r="Q509" s="57"/>
      <c r="R509" s="57"/>
      <c r="S509" s="57"/>
      <c r="U509" s="57"/>
      <c r="V509" s="57"/>
    </row>
    <row r="510" spans="1:22" x14ac:dyDescent="0.3">
      <c r="A510" s="50">
        <v>1704</v>
      </c>
      <c r="B510" s="51" t="s">
        <v>109</v>
      </c>
      <c r="C510" s="51" t="s">
        <v>95</v>
      </c>
      <c r="D510" s="51">
        <v>1</v>
      </c>
      <c r="E510" s="51">
        <v>1466</v>
      </c>
      <c r="G510" s="54">
        <v>1.578080129049791</v>
      </c>
      <c r="H510" s="53">
        <f t="shared" si="16"/>
        <v>2.0515041677647283</v>
      </c>
      <c r="I510" s="52">
        <f t="shared" si="15"/>
        <v>2.7987778550678422</v>
      </c>
      <c r="J510" s="52"/>
      <c r="K510" s="52"/>
      <c r="L510" s="52"/>
      <c r="N510" s="57"/>
      <c r="O510" s="57"/>
      <c r="P510" s="57"/>
      <c r="Q510" s="57"/>
      <c r="R510" s="57"/>
      <c r="S510" s="57"/>
      <c r="U510" s="57"/>
      <c r="V510" s="57"/>
    </row>
    <row r="511" spans="1:22" x14ac:dyDescent="0.3">
      <c r="A511" s="50">
        <v>1705</v>
      </c>
      <c r="B511" s="51" t="s">
        <v>109</v>
      </c>
      <c r="C511" s="51" t="s">
        <v>95</v>
      </c>
      <c r="D511" s="51">
        <v>1</v>
      </c>
      <c r="E511" s="51">
        <v>1466</v>
      </c>
      <c r="G511" s="54">
        <v>1.3384389872356985</v>
      </c>
      <c r="H511" s="53">
        <f t="shared" si="16"/>
        <v>1.7399706834064081</v>
      </c>
      <c r="I511" s="52">
        <f t="shared" si="15"/>
        <v>2.3737662802270232</v>
      </c>
      <c r="J511" s="52"/>
      <c r="K511" s="52"/>
      <c r="L511" s="52"/>
      <c r="N511" s="57"/>
      <c r="O511" s="57"/>
      <c r="P511" s="57"/>
      <c r="Q511" s="57"/>
      <c r="R511" s="57"/>
      <c r="S511" s="57"/>
      <c r="U511" s="57"/>
      <c r="V511" s="57"/>
    </row>
    <row r="512" spans="1:22" x14ac:dyDescent="0.3">
      <c r="A512" s="50">
        <v>1706</v>
      </c>
      <c r="B512" s="51" t="s">
        <v>109</v>
      </c>
      <c r="C512" s="51" t="s">
        <v>95</v>
      </c>
      <c r="D512" s="51">
        <v>1</v>
      </c>
      <c r="E512" s="51">
        <v>1466</v>
      </c>
      <c r="G512" s="54">
        <v>0.99070645443464855</v>
      </c>
      <c r="H512" s="53">
        <f t="shared" si="16"/>
        <v>1.2879183907650431</v>
      </c>
      <c r="I512" s="52">
        <f t="shared" si="15"/>
        <v>1.7570510105935104</v>
      </c>
      <c r="J512" s="52"/>
      <c r="K512" s="52"/>
      <c r="L512" s="52"/>
      <c r="N512" s="57"/>
      <c r="O512" s="57"/>
      <c r="P512" s="57"/>
      <c r="Q512" s="57"/>
      <c r="R512" s="57"/>
      <c r="S512" s="57"/>
      <c r="U512" s="57"/>
      <c r="V512" s="57"/>
    </row>
    <row r="513" spans="1:22" x14ac:dyDescent="0.3">
      <c r="A513" s="50">
        <v>1707</v>
      </c>
      <c r="B513" s="51" t="s">
        <v>109</v>
      </c>
      <c r="C513" s="51" t="s">
        <v>95</v>
      </c>
      <c r="D513" s="51">
        <v>1</v>
      </c>
      <c r="E513" s="51">
        <v>1466</v>
      </c>
      <c r="G513" s="54">
        <v>0.97518800590862031</v>
      </c>
      <c r="H513" s="53">
        <f t="shared" si="16"/>
        <v>1.2677444076812066</v>
      </c>
      <c r="I513" s="52">
        <f t="shared" si="15"/>
        <v>1.7295285234395725</v>
      </c>
      <c r="J513" s="52"/>
      <c r="K513" s="52"/>
      <c r="L513" s="52"/>
      <c r="N513" s="57"/>
      <c r="O513" s="57"/>
      <c r="P513" s="57"/>
      <c r="Q513" s="57"/>
      <c r="R513" s="57"/>
      <c r="S513" s="57"/>
      <c r="U513" s="57"/>
      <c r="V513" s="57"/>
    </row>
    <row r="514" spans="1:22" x14ac:dyDescent="0.3">
      <c r="A514" s="50">
        <v>1708</v>
      </c>
      <c r="B514" s="51" t="s">
        <v>109</v>
      </c>
      <c r="C514" s="51" t="s">
        <v>95</v>
      </c>
      <c r="D514" s="51">
        <v>1</v>
      </c>
      <c r="E514" s="51">
        <v>1466</v>
      </c>
      <c r="G514" s="54">
        <v>1.3638260200460142</v>
      </c>
      <c r="H514" s="53">
        <f t="shared" si="16"/>
        <v>1.7729738260598185</v>
      </c>
      <c r="I514" s="52">
        <f t="shared" ref="I514:I541" si="17">(H514/E514)*2000</f>
        <v>2.4187910314595067</v>
      </c>
      <c r="J514" s="52"/>
      <c r="K514" s="52"/>
      <c r="L514" s="52"/>
      <c r="N514" s="57"/>
      <c r="O514" s="57"/>
      <c r="P514" s="57"/>
      <c r="Q514" s="57"/>
      <c r="R514" s="57"/>
      <c r="S514" s="57"/>
      <c r="U514" s="57"/>
      <c r="V514" s="57"/>
    </row>
    <row r="515" spans="1:22" x14ac:dyDescent="0.3">
      <c r="A515" s="50">
        <v>1709</v>
      </c>
      <c r="B515" s="51" t="s">
        <v>109</v>
      </c>
      <c r="C515" s="51" t="s">
        <v>95</v>
      </c>
      <c r="D515" s="51">
        <v>1</v>
      </c>
      <c r="E515" s="51">
        <v>1466</v>
      </c>
      <c r="G515" s="54">
        <v>2.9139396581742147</v>
      </c>
      <c r="H515" s="53">
        <f t="shared" si="16"/>
        <v>3.7881215556264793</v>
      </c>
      <c r="I515" s="52">
        <f t="shared" si="17"/>
        <v>5.16796938011798</v>
      </c>
      <c r="J515" s="52"/>
      <c r="K515" s="52"/>
      <c r="L515" s="52"/>
      <c r="N515" s="57"/>
      <c r="O515" s="57"/>
      <c r="P515" s="57"/>
      <c r="Q515" s="57"/>
      <c r="R515" s="57"/>
      <c r="S515" s="57"/>
      <c r="U515" s="57"/>
      <c r="V515" s="57"/>
    </row>
    <row r="516" spans="1:22" x14ac:dyDescent="0.3">
      <c r="A516" s="50">
        <v>1710</v>
      </c>
      <c r="B516" s="51" t="s">
        <v>109</v>
      </c>
      <c r="C516" s="51" t="s">
        <v>95</v>
      </c>
      <c r="D516" s="51">
        <v>1</v>
      </c>
      <c r="E516" s="51">
        <v>1466</v>
      </c>
      <c r="G516" s="54">
        <v>3.3207478048837737</v>
      </c>
      <c r="H516" s="53">
        <f t="shared" si="16"/>
        <v>4.3169721463489061</v>
      </c>
      <c r="I516" s="52">
        <f t="shared" si="17"/>
        <v>5.8894572255783162</v>
      </c>
      <c r="J516" s="52"/>
      <c r="K516" s="52"/>
      <c r="L516" s="52"/>
      <c r="N516" s="57"/>
      <c r="O516" s="57"/>
      <c r="P516" s="57"/>
      <c r="Q516" s="57"/>
      <c r="R516" s="57"/>
      <c r="S516" s="57"/>
      <c r="U516" s="57"/>
      <c r="V516" s="57"/>
    </row>
    <row r="517" spans="1:22" x14ac:dyDescent="0.3">
      <c r="A517" s="50">
        <v>1711</v>
      </c>
      <c r="B517" s="51" t="s">
        <v>109</v>
      </c>
      <c r="C517" s="51" t="s">
        <v>95</v>
      </c>
      <c r="D517" s="51">
        <v>1</v>
      </c>
      <c r="E517" s="51">
        <v>1466</v>
      </c>
      <c r="G517" s="54">
        <v>2.4644976657171647</v>
      </c>
      <c r="H517" s="53">
        <f t="shared" si="16"/>
        <v>3.2038469654323141</v>
      </c>
      <c r="I517" s="52">
        <f t="shared" si="17"/>
        <v>4.370868984218709</v>
      </c>
      <c r="J517" s="52"/>
      <c r="K517" s="52"/>
      <c r="L517" s="52"/>
      <c r="N517" s="57"/>
      <c r="O517" s="57"/>
      <c r="P517" s="57"/>
      <c r="Q517" s="57"/>
      <c r="R517" s="57"/>
      <c r="S517" s="57"/>
      <c r="U517" s="57"/>
      <c r="V517" s="57"/>
    </row>
    <row r="518" spans="1:22" x14ac:dyDescent="0.3">
      <c r="A518" s="50">
        <v>1712</v>
      </c>
      <c r="B518" s="51" t="s">
        <v>109</v>
      </c>
      <c r="C518" s="51" t="s">
        <v>95</v>
      </c>
      <c r="D518" s="51">
        <v>1</v>
      </c>
      <c r="E518" s="51">
        <v>1466</v>
      </c>
      <c r="G518" s="54">
        <v>1.5198292606057315</v>
      </c>
      <c r="H518" s="53">
        <f t="shared" si="16"/>
        <v>1.9757780387874511</v>
      </c>
      <c r="I518" s="52">
        <f t="shared" si="17"/>
        <v>2.6954679928887466</v>
      </c>
      <c r="J518" s="52"/>
      <c r="K518" s="52"/>
      <c r="L518" s="52"/>
      <c r="N518" s="57"/>
      <c r="O518" s="57"/>
      <c r="P518" s="57"/>
      <c r="Q518" s="57"/>
      <c r="R518" s="57"/>
      <c r="S518" s="57"/>
      <c r="U518" s="57"/>
      <c r="V518" s="57"/>
    </row>
    <row r="519" spans="1:22" x14ac:dyDescent="0.3">
      <c r="A519" s="50">
        <v>1713</v>
      </c>
      <c r="B519" s="51" t="s">
        <v>109</v>
      </c>
      <c r="C519" s="51" t="s">
        <v>95</v>
      </c>
      <c r="D519" s="51">
        <v>1</v>
      </c>
      <c r="E519" s="51">
        <v>1466</v>
      </c>
      <c r="G519" s="54">
        <v>1.5252845762081566</v>
      </c>
      <c r="H519" s="53">
        <f t="shared" si="16"/>
        <v>1.9828699490706037</v>
      </c>
      <c r="I519" s="52">
        <f t="shared" si="17"/>
        <v>2.7051431774496639</v>
      </c>
      <c r="J519" s="52"/>
      <c r="K519" s="52"/>
      <c r="L519" s="52"/>
      <c r="N519" s="57"/>
      <c r="O519" s="57"/>
      <c r="P519" s="57"/>
      <c r="Q519" s="57"/>
      <c r="R519" s="57"/>
      <c r="S519" s="57"/>
      <c r="U519" s="57"/>
      <c r="V519" s="57"/>
    </row>
    <row r="520" spans="1:22" x14ac:dyDescent="0.3">
      <c r="A520" s="50">
        <v>1714</v>
      </c>
      <c r="B520" s="51" t="s">
        <v>109</v>
      </c>
      <c r="C520" s="51" t="s">
        <v>95</v>
      </c>
      <c r="D520" s="51">
        <v>1</v>
      </c>
      <c r="E520" s="51">
        <v>1466</v>
      </c>
      <c r="G520" s="54">
        <v>1.7292970561291017</v>
      </c>
      <c r="H520" s="53">
        <f t="shared" si="16"/>
        <v>2.2480861729678323</v>
      </c>
      <c r="I520" s="52">
        <f t="shared" si="17"/>
        <v>3.0669661295604809</v>
      </c>
      <c r="J520" s="52"/>
      <c r="K520" s="52"/>
      <c r="L520" s="52"/>
      <c r="N520" s="57"/>
      <c r="O520" s="57"/>
      <c r="P520" s="57"/>
      <c r="Q520" s="57"/>
      <c r="R520" s="57"/>
      <c r="S520" s="57"/>
      <c r="U520" s="57"/>
      <c r="V520" s="57"/>
    </row>
    <row r="521" spans="1:22" x14ac:dyDescent="0.3">
      <c r="A521" s="50">
        <v>1715</v>
      </c>
      <c r="B521" s="51" t="s">
        <v>109</v>
      </c>
      <c r="C521" s="51" t="s">
        <v>95</v>
      </c>
      <c r="D521" s="51">
        <v>1</v>
      </c>
      <c r="E521" s="51">
        <v>1466</v>
      </c>
      <c r="G521" s="54">
        <v>1.2374675587926061</v>
      </c>
      <c r="H521" s="53">
        <f t="shared" si="16"/>
        <v>1.608707826430388</v>
      </c>
      <c r="I521" s="52">
        <f t="shared" si="17"/>
        <v>2.1946900769855224</v>
      </c>
      <c r="J521" s="52"/>
      <c r="K521" s="52"/>
      <c r="L521" s="52"/>
      <c r="N521" s="57"/>
      <c r="O521" s="57"/>
      <c r="P521" s="57"/>
      <c r="Q521" s="57"/>
      <c r="R521" s="57"/>
      <c r="S521" s="57"/>
      <c r="U521" s="57"/>
      <c r="V521" s="57"/>
    </row>
    <row r="522" spans="1:22" x14ac:dyDescent="0.3">
      <c r="A522" s="50">
        <v>1716</v>
      </c>
      <c r="B522" s="51" t="s">
        <v>109</v>
      </c>
      <c r="C522" s="51" t="s">
        <v>95</v>
      </c>
      <c r="D522" s="51">
        <v>1</v>
      </c>
      <c r="E522" s="51">
        <v>1466</v>
      </c>
      <c r="G522" s="54">
        <v>1.3863744080973455</v>
      </c>
      <c r="H522" s="53">
        <f t="shared" si="16"/>
        <v>1.8022867305265491</v>
      </c>
      <c r="I522" s="52">
        <f t="shared" si="17"/>
        <v>2.4587813513322634</v>
      </c>
      <c r="J522" s="52"/>
      <c r="K522" s="52"/>
      <c r="L522" s="52"/>
      <c r="N522" s="57"/>
      <c r="O522" s="57"/>
      <c r="P522" s="57"/>
      <c r="Q522" s="57"/>
      <c r="R522" s="57"/>
      <c r="S522" s="57"/>
      <c r="U522" s="57"/>
      <c r="V522" s="57"/>
    </row>
    <row r="523" spans="1:22" x14ac:dyDescent="0.3">
      <c r="A523" s="50">
        <v>1717</v>
      </c>
      <c r="B523" s="51" t="s">
        <v>109</v>
      </c>
      <c r="C523" s="51" t="s">
        <v>95</v>
      </c>
      <c r="D523" s="51">
        <v>1</v>
      </c>
      <c r="E523" s="51">
        <v>1466</v>
      </c>
      <c r="G523" s="54">
        <v>1.2360366367750952</v>
      </c>
      <c r="H523" s="53">
        <f t="shared" si="16"/>
        <v>1.6068476278076238</v>
      </c>
      <c r="I523" s="52">
        <f t="shared" si="17"/>
        <v>2.1921522889599236</v>
      </c>
      <c r="J523" s="52"/>
      <c r="K523" s="52"/>
      <c r="L523" s="52"/>
      <c r="N523" s="57"/>
      <c r="O523" s="57"/>
      <c r="P523" s="57"/>
      <c r="Q523" s="57"/>
      <c r="R523" s="57"/>
      <c r="S523" s="57"/>
      <c r="U523" s="57"/>
      <c r="V523" s="57"/>
    </row>
    <row r="524" spans="1:22" x14ac:dyDescent="0.3">
      <c r="A524" s="50">
        <v>1718</v>
      </c>
      <c r="B524" s="51" t="s">
        <v>109</v>
      </c>
      <c r="C524" s="51" t="s">
        <v>95</v>
      </c>
      <c r="D524" s="51">
        <v>1</v>
      </c>
      <c r="E524" s="51">
        <v>1466</v>
      </c>
      <c r="G524" s="54">
        <v>1.1478848637878702</v>
      </c>
      <c r="H524" s="53">
        <f t="shared" si="16"/>
        <v>1.4922503229242314</v>
      </c>
      <c r="I524" s="52">
        <f t="shared" si="17"/>
        <v>2.0358121731572054</v>
      </c>
      <c r="J524" s="52"/>
      <c r="K524" s="52"/>
      <c r="L524" s="52"/>
      <c r="N524" s="57"/>
      <c r="O524" s="57"/>
      <c r="P524" s="57"/>
      <c r="Q524" s="57"/>
      <c r="R524" s="57"/>
      <c r="S524" s="57"/>
      <c r="U524" s="57"/>
      <c r="V524" s="57"/>
    </row>
    <row r="525" spans="1:22" x14ac:dyDescent="0.3">
      <c r="A525" s="50">
        <v>1719</v>
      </c>
      <c r="B525" s="51" t="s">
        <v>109</v>
      </c>
      <c r="C525" s="51" t="s">
        <v>95</v>
      </c>
      <c r="D525" s="51">
        <v>1</v>
      </c>
      <c r="E525" s="51">
        <v>1466</v>
      </c>
      <c r="G525" s="54">
        <v>1.0285808123056306</v>
      </c>
      <c r="H525" s="53">
        <f t="shared" si="16"/>
        <v>1.3371550559973198</v>
      </c>
      <c r="I525" s="52">
        <f t="shared" si="17"/>
        <v>1.8242224502009818</v>
      </c>
      <c r="J525" s="52"/>
      <c r="K525" s="52"/>
      <c r="L525" s="52"/>
      <c r="N525" s="57"/>
      <c r="O525" s="57"/>
      <c r="P525" s="57"/>
      <c r="Q525" s="57"/>
      <c r="R525" s="57"/>
      <c r="S525" s="57"/>
      <c r="U525" s="57"/>
      <c r="V525" s="57"/>
    </row>
    <row r="526" spans="1:22" x14ac:dyDescent="0.3">
      <c r="A526" s="50">
        <v>1720</v>
      </c>
      <c r="B526" s="51" t="s">
        <v>109</v>
      </c>
      <c r="C526" s="51" t="s">
        <v>95</v>
      </c>
      <c r="D526" s="51">
        <v>1</v>
      </c>
      <c r="E526" s="51">
        <v>1466</v>
      </c>
      <c r="G526" s="54">
        <v>1.2791272379273579</v>
      </c>
      <c r="H526" s="53">
        <f t="shared" si="16"/>
        <v>1.6628654093055655</v>
      </c>
      <c r="I526" s="52">
        <f t="shared" si="17"/>
        <v>2.2685749103759418</v>
      </c>
      <c r="J526" s="52"/>
      <c r="K526" s="52"/>
      <c r="L526" s="52"/>
      <c r="N526" s="57"/>
      <c r="O526" s="57"/>
      <c r="P526" s="57"/>
      <c r="Q526" s="57"/>
      <c r="R526" s="57"/>
      <c r="S526" s="57"/>
      <c r="U526" s="57"/>
      <c r="V526" s="57"/>
    </row>
    <row r="527" spans="1:22" x14ac:dyDescent="0.3">
      <c r="A527" s="50">
        <v>1721</v>
      </c>
      <c r="B527" s="51" t="s">
        <v>109</v>
      </c>
      <c r="C527" s="51" t="s">
        <v>95</v>
      </c>
      <c r="D527" s="51">
        <v>1</v>
      </c>
      <c r="E527" s="51">
        <v>1466</v>
      </c>
      <c r="G527" s="54">
        <v>1.2479210416037227</v>
      </c>
      <c r="H527" s="53">
        <f t="shared" si="16"/>
        <v>1.6222973540848395</v>
      </c>
      <c r="I527" s="52">
        <f t="shared" si="17"/>
        <v>2.2132296781512135</v>
      </c>
      <c r="J527" s="52"/>
      <c r="K527" s="52"/>
      <c r="L527" s="52"/>
      <c r="N527" s="57"/>
      <c r="O527" s="57"/>
      <c r="P527" s="57"/>
      <c r="Q527" s="57"/>
      <c r="R527" s="57"/>
      <c r="S527" s="57"/>
      <c r="U527" s="57"/>
      <c r="V527" s="57"/>
    </row>
    <row r="528" spans="1:22" x14ac:dyDescent="0.3">
      <c r="A528" s="50">
        <v>1722</v>
      </c>
      <c r="B528" s="51" t="s">
        <v>109</v>
      </c>
      <c r="C528" s="51" t="s">
        <v>95</v>
      </c>
      <c r="D528" s="51">
        <v>1</v>
      </c>
      <c r="E528" s="51">
        <v>1466</v>
      </c>
      <c r="G528" s="54">
        <v>1.2532685768600611</v>
      </c>
      <c r="H528" s="53">
        <f t="shared" si="16"/>
        <v>1.6292491499180795</v>
      </c>
      <c r="I528" s="52">
        <f t="shared" si="17"/>
        <v>2.2227137106658654</v>
      </c>
      <c r="J528" s="52"/>
      <c r="K528" s="52"/>
      <c r="L528" s="52"/>
      <c r="N528" s="57"/>
      <c r="O528" s="57"/>
      <c r="P528" s="57"/>
      <c r="Q528" s="57"/>
      <c r="R528" s="57"/>
      <c r="S528" s="57"/>
      <c r="U528" s="57"/>
      <c r="V528" s="57"/>
    </row>
    <row r="529" spans="1:22" x14ac:dyDescent="0.3">
      <c r="A529" s="50">
        <v>1723</v>
      </c>
      <c r="B529" s="51" t="s">
        <v>109</v>
      </c>
      <c r="C529" s="51" t="s">
        <v>95</v>
      </c>
      <c r="D529" s="51">
        <v>1</v>
      </c>
      <c r="E529" s="51">
        <v>1466</v>
      </c>
      <c r="G529" s="54">
        <v>1.3087899394679938</v>
      </c>
      <c r="H529" s="53">
        <f t="shared" si="16"/>
        <v>1.7014269213083921</v>
      </c>
      <c r="I529" s="52">
        <f t="shared" si="17"/>
        <v>2.3211827030128132</v>
      </c>
      <c r="J529" s="52"/>
      <c r="K529" s="52"/>
      <c r="L529" s="52"/>
      <c r="N529" s="57"/>
      <c r="O529" s="57"/>
      <c r="P529" s="57"/>
      <c r="Q529" s="57"/>
      <c r="R529" s="57"/>
      <c r="S529" s="57"/>
      <c r="U529" s="57"/>
      <c r="V529" s="57"/>
    </row>
    <row r="530" spans="1:22" x14ac:dyDescent="0.3">
      <c r="A530" s="50">
        <v>1724</v>
      </c>
      <c r="B530" s="51" t="s">
        <v>109</v>
      </c>
      <c r="C530" s="51" t="s">
        <v>95</v>
      </c>
      <c r="D530" s="51">
        <v>1</v>
      </c>
      <c r="E530" s="51">
        <v>1466</v>
      </c>
      <c r="G530" s="54">
        <v>1.2409348414885431</v>
      </c>
      <c r="H530" s="53">
        <f t="shared" si="16"/>
        <v>1.6132152939351061</v>
      </c>
      <c r="I530" s="52">
        <f t="shared" si="17"/>
        <v>2.2008394187382074</v>
      </c>
      <c r="J530" s="52"/>
      <c r="K530" s="52"/>
      <c r="L530" s="52"/>
      <c r="N530" s="57"/>
      <c r="O530" s="57"/>
      <c r="P530" s="57"/>
      <c r="Q530" s="57"/>
      <c r="R530" s="57"/>
      <c r="S530" s="57"/>
      <c r="U530" s="57"/>
      <c r="V530" s="57"/>
    </row>
    <row r="531" spans="1:22" x14ac:dyDescent="0.3">
      <c r="A531" s="50">
        <v>1725</v>
      </c>
      <c r="B531" s="51" t="s">
        <v>109</v>
      </c>
      <c r="C531" s="51" t="s">
        <v>95</v>
      </c>
      <c r="D531" s="51">
        <v>1</v>
      </c>
      <c r="E531" s="51">
        <v>1466</v>
      </c>
      <c r="G531" s="54">
        <v>1.6147885188182276</v>
      </c>
      <c r="H531" s="53">
        <f t="shared" si="16"/>
        <v>2.0992250744636958</v>
      </c>
      <c r="I531" s="52">
        <f t="shared" si="17"/>
        <v>2.8638814112738005</v>
      </c>
      <c r="J531" s="52"/>
      <c r="K531" s="52"/>
      <c r="L531" s="52"/>
      <c r="N531" s="57"/>
      <c r="O531" s="57"/>
      <c r="P531" s="57"/>
      <c r="Q531" s="57"/>
      <c r="R531" s="57"/>
      <c r="S531" s="57"/>
      <c r="U531" s="57"/>
      <c r="V531" s="57"/>
    </row>
    <row r="532" spans="1:22" x14ac:dyDescent="0.3">
      <c r="A532" s="50">
        <v>1726</v>
      </c>
      <c r="B532" s="51" t="s">
        <v>109</v>
      </c>
      <c r="C532" s="51" t="s">
        <v>95</v>
      </c>
      <c r="D532" s="51">
        <v>1</v>
      </c>
      <c r="E532" s="51">
        <v>1466</v>
      </c>
      <c r="G532" s="54">
        <v>1.6607295603401748</v>
      </c>
      <c r="H532" s="53">
        <f t="shared" si="16"/>
        <v>2.1589484284422276</v>
      </c>
      <c r="I532" s="52">
        <f t="shared" si="17"/>
        <v>2.9453593839593828</v>
      </c>
      <c r="J532" s="52"/>
      <c r="K532" s="52"/>
      <c r="L532" s="52"/>
      <c r="N532" s="57"/>
      <c r="O532" s="57"/>
      <c r="P532" s="57"/>
      <c r="Q532" s="57"/>
      <c r="R532" s="57"/>
      <c r="S532" s="57"/>
      <c r="U532" s="57"/>
      <c r="V532" s="57"/>
    </row>
    <row r="533" spans="1:22" x14ac:dyDescent="0.3">
      <c r="A533" s="50">
        <v>1727</v>
      </c>
      <c r="B533" s="51" t="s">
        <v>109</v>
      </c>
      <c r="C533" s="51" t="s">
        <v>95</v>
      </c>
      <c r="D533" s="51">
        <v>1</v>
      </c>
      <c r="E533" s="51">
        <v>1466</v>
      </c>
      <c r="G533" s="54">
        <v>1.3162107967803907</v>
      </c>
      <c r="H533" s="53">
        <f t="shared" si="16"/>
        <v>1.711074035814508</v>
      </c>
      <c r="I533" s="52">
        <f t="shared" si="17"/>
        <v>2.3343438414931899</v>
      </c>
      <c r="J533" s="52"/>
      <c r="K533" s="52"/>
      <c r="L533" s="52"/>
      <c r="N533" s="57"/>
      <c r="O533" s="57"/>
      <c r="P533" s="57"/>
      <c r="Q533" s="57"/>
      <c r="R533" s="57"/>
      <c r="S533" s="57"/>
      <c r="U533" s="57"/>
      <c r="V533" s="57"/>
    </row>
    <row r="534" spans="1:22" x14ac:dyDescent="0.3">
      <c r="A534" s="50">
        <v>1728</v>
      </c>
      <c r="B534" s="51" t="s">
        <v>109</v>
      </c>
      <c r="C534" s="51" t="s">
        <v>95</v>
      </c>
      <c r="D534" s="51">
        <v>1</v>
      </c>
      <c r="E534" s="51">
        <v>1466</v>
      </c>
      <c r="G534" s="54">
        <v>1.7338060137782532</v>
      </c>
      <c r="H534" s="53">
        <f t="shared" si="16"/>
        <v>2.2539478179117292</v>
      </c>
      <c r="I534" s="52">
        <f t="shared" si="17"/>
        <v>3.0749629166599308</v>
      </c>
      <c r="J534" s="52"/>
      <c r="K534" s="52"/>
      <c r="L534" s="52"/>
      <c r="N534" s="57"/>
      <c r="O534" s="57"/>
      <c r="P534" s="57"/>
      <c r="Q534" s="57"/>
      <c r="R534" s="57"/>
      <c r="S534" s="57"/>
      <c r="U534" s="57"/>
      <c r="V534" s="57"/>
    </row>
    <row r="535" spans="1:22" x14ac:dyDescent="0.3">
      <c r="A535" s="50">
        <v>1729</v>
      </c>
      <c r="B535" s="51" t="s">
        <v>109</v>
      </c>
      <c r="C535" s="51" t="s">
        <v>95</v>
      </c>
      <c r="D535" s="51">
        <v>1</v>
      </c>
      <c r="E535" s="51">
        <v>1466</v>
      </c>
      <c r="G535" s="54">
        <v>1.7106869243553917</v>
      </c>
      <c r="H535" s="53">
        <f t="shared" si="16"/>
        <v>2.2238930016620091</v>
      </c>
      <c r="I535" s="52">
        <f t="shared" si="17"/>
        <v>3.0339604388294803</v>
      </c>
      <c r="J535" s="52"/>
      <c r="K535" s="52"/>
      <c r="L535" s="52"/>
      <c r="N535" s="57"/>
      <c r="O535" s="57"/>
      <c r="P535" s="57"/>
      <c r="Q535" s="57"/>
      <c r="R535" s="57"/>
      <c r="S535" s="57"/>
      <c r="U535" s="57"/>
      <c r="V535" s="57"/>
    </row>
    <row r="536" spans="1:22" x14ac:dyDescent="0.3">
      <c r="A536" s="50">
        <v>1730</v>
      </c>
      <c r="B536" s="51" t="s">
        <v>109</v>
      </c>
      <c r="C536" s="51" t="s">
        <v>95</v>
      </c>
      <c r="D536" s="51">
        <v>1</v>
      </c>
      <c r="E536" s="51">
        <v>1466</v>
      </c>
      <c r="G536" s="54">
        <v>1.0848285976532481</v>
      </c>
      <c r="H536" s="53">
        <f t="shared" si="16"/>
        <v>1.4102771769492226</v>
      </c>
      <c r="I536" s="52">
        <f t="shared" si="17"/>
        <v>1.9239797775569203</v>
      </c>
      <c r="J536" s="52"/>
      <c r="K536" s="52"/>
      <c r="L536" s="52"/>
      <c r="N536" s="57"/>
      <c r="O536" s="57"/>
      <c r="P536" s="57"/>
      <c r="Q536" s="57"/>
      <c r="R536" s="57"/>
      <c r="S536" s="57"/>
      <c r="U536" s="57"/>
      <c r="V536" s="57"/>
    </row>
    <row r="537" spans="1:22" x14ac:dyDescent="0.3">
      <c r="A537" s="50">
        <v>1731</v>
      </c>
      <c r="B537" s="51" t="s">
        <v>109</v>
      </c>
      <c r="C537" s="51" t="s">
        <v>95</v>
      </c>
      <c r="D537" s="51">
        <v>1</v>
      </c>
      <c r="E537" s="51">
        <v>1466</v>
      </c>
      <c r="G537" s="54">
        <v>1.172756546043223</v>
      </c>
      <c r="H537" s="53">
        <f t="shared" si="16"/>
        <v>1.52458350985619</v>
      </c>
      <c r="I537" s="52">
        <f t="shared" si="17"/>
        <v>2.0799229329552387</v>
      </c>
      <c r="J537" s="52"/>
      <c r="K537" s="52"/>
      <c r="L537" s="52"/>
      <c r="N537" s="57"/>
      <c r="O537" s="57"/>
      <c r="P537" s="57"/>
      <c r="Q537" s="57"/>
      <c r="R537" s="57"/>
      <c r="S537" s="57"/>
      <c r="U537" s="57"/>
      <c r="V537" s="57"/>
    </row>
    <row r="538" spans="1:22" x14ac:dyDescent="0.3">
      <c r="A538" s="50">
        <v>1732</v>
      </c>
      <c r="B538" s="51" t="s">
        <v>109</v>
      </c>
      <c r="C538" s="51" t="s">
        <v>95</v>
      </c>
      <c r="D538" s="51">
        <v>1</v>
      </c>
      <c r="E538" s="51">
        <v>1466</v>
      </c>
      <c r="G538" s="54">
        <v>0.91502673093200626</v>
      </c>
      <c r="H538" s="53">
        <f t="shared" si="16"/>
        <v>1.1895347502116083</v>
      </c>
      <c r="I538" s="52">
        <f t="shared" si="17"/>
        <v>1.6228304914210208</v>
      </c>
      <c r="J538" s="52"/>
      <c r="K538" s="52"/>
      <c r="L538" s="52"/>
      <c r="N538" s="57"/>
      <c r="O538" s="57"/>
      <c r="P538" s="57"/>
      <c r="Q538" s="57"/>
      <c r="R538" s="57"/>
      <c r="S538" s="57"/>
      <c r="U538" s="57"/>
      <c r="V538" s="57"/>
    </row>
    <row r="539" spans="1:22" x14ac:dyDescent="0.3">
      <c r="A539" s="50">
        <v>1733</v>
      </c>
      <c r="B539" s="51" t="s">
        <v>109</v>
      </c>
      <c r="C539" s="51" t="s">
        <v>95</v>
      </c>
      <c r="D539" s="51">
        <v>1</v>
      </c>
      <c r="E539" s="51">
        <v>1466</v>
      </c>
      <c r="G539" s="54">
        <v>1.0937038899051323</v>
      </c>
      <c r="H539" s="53">
        <f t="shared" si="16"/>
        <v>1.4218150568766721</v>
      </c>
      <c r="I539" s="52">
        <f t="shared" si="17"/>
        <v>1.9397204050159238</v>
      </c>
      <c r="J539" s="52"/>
      <c r="K539" s="52"/>
      <c r="L539" s="52"/>
      <c r="N539" s="57"/>
      <c r="O539" s="57"/>
      <c r="P539" s="57"/>
      <c r="Q539" s="57"/>
      <c r="R539" s="57"/>
      <c r="S539" s="57"/>
      <c r="U539" s="57"/>
      <c r="V539" s="57"/>
    </row>
    <row r="540" spans="1:22" x14ac:dyDescent="0.3">
      <c r="A540" s="50">
        <v>1734</v>
      </c>
      <c r="B540" s="51" t="s">
        <v>109</v>
      </c>
      <c r="C540" s="51" t="s">
        <v>95</v>
      </c>
      <c r="D540" s="51">
        <v>1</v>
      </c>
      <c r="E540" s="51">
        <v>1466</v>
      </c>
      <c r="G540" s="54">
        <v>1.3629847989350459</v>
      </c>
      <c r="H540" s="53">
        <f t="shared" si="16"/>
        <v>1.7718802386155597</v>
      </c>
      <c r="I540" s="52">
        <f t="shared" si="17"/>
        <v>2.4172990977019913</v>
      </c>
      <c r="J540" s="52"/>
      <c r="K540" s="52"/>
      <c r="L540" s="52"/>
      <c r="N540" s="57"/>
      <c r="O540" s="57"/>
      <c r="P540" s="57"/>
      <c r="Q540" s="57"/>
      <c r="R540" s="57"/>
      <c r="S540" s="57"/>
      <c r="U540" s="57"/>
      <c r="V540" s="57"/>
    </row>
    <row r="541" spans="1:22" x14ac:dyDescent="0.3">
      <c r="A541" s="50">
        <v>1735</v>
      </c>
      <c r="B541" s="51" t="s">
        <v>109</v>
      </c>
      <c r="C541" s="51" t="s">
        <v>95</v>
      </c>
      <c r="D541" s="51">
        <v>1</v>
      </c>
      <c r="E541" s="51">
        <v>1466</v>
      </c>
      <c r="G541" s="54">
        <v>1.3553463086275455</v>
      </c>
      <c r="H541" s="53">
        <f t="shared" si="16"/>
        <v>1.7619502012158093</v>
      </c>
      <c r="I541" s="52">
        <f t="shared" si="17"/>
        <v>2.403751979830572</v>
      </c>
      <c r="J541" s="52"/>
      <c r="K541" s="52"/>
      <c r="L541" s="52"/>
      <c r="N541" s="57"/>
      <c r="O541" s="57"/>
      <c r="P541" s="57"/>
      <c r="Q541" s="57"/>
      <c r="R541" s="57"/>
      <c r="S541" s="57"/>
      <c r="U541" s="57"/>
      <c r="V541" s="57"/>
    </row>
    <row r="542" spans="1:22" x14ac:dyDescent="0.3">
      <c r="A542" s="50">
        <v>1736</v>
      </c>
      <c r="B542" s="51" t="s">
        <v>109</v>
      </c>
      <c r="C542" s="51" t="s">
        <v>95</v>
      </c>
      <c r="D542" s="51">
        <v>1</v>
      </c>
      <c r="E542" s="51">
        <v>1466</v>
      </c>
      <c r="I542" s="52"/>
      <c r="J542" s="52"/>
      <c r="K542" s="52"/>
      <c r="L542" s="52"/>
      <c r="N542" s="57"/>
      <c r="O542" s="57"/>
      <c r="P542" s="57"/>
      <c r="Q542" s="57"/>
      <c r="R542" s="57"/>
      <c r="S542" s="57"/>
      <c r="U542" s="57"/>
      <c r="V542" s="57"/>
    </row>
    <row r="543" spans="1:22" x14ac:dyDescent="0.3">
      <c r="A543" s="50">
        <v>1737</v>
      </c>
      <c r="B543" s="51" t="s">
        <v>109</v>
      </c>
      <c r="C543" s="51" t="s">
        <v>95</v>
      </c>
      <c r="D543" s="51">
        <v>1</v>
      </c>
      <c r="E543" s="51">
        <v>1466</v>
      </c>
      <c r="I543" s="52"/>
      <c r="J543" s="52"/>
      <c r="K543" s="52"/>
      <c r="L543" s="52"/>
      <c r="N543" s="57"/>
      <c r="O543" s="57"/>
      <c r="P543" s="57"/>
      <c r="Q543" s="57"/>
      <c r="R543" s="57"/>
      <c r="S543" s="57"/>
      <c r="U543" s="57"/>
      <c r="V543" s="57"/>
    </row>
    <row r="544" spans="1:22" x14ac:dyDescent="0.3">
      <c r="A544" s="50">
        <v>1738</v>
      </c>
      <c r="B544" s="51" t="s">
        <v>109</v>
      </c>
      <c r="C544" s="51" t="s">
        <v>95</v>
      </c>
      <c r="D544" s="51">
        <v>1</v>
      </c>
      <c r="E544" s="51">
        <v>1466</v>
      </c>
      <c r="G544" s="54">
        <v>1.2072378723032555</v>
      </c>
      <c r="H544" s="53">
        <f t="shared" si="16"/>
        <v>1.5694092339942323</v>
      </c>
      <c r="I544" s="52">
        <f t="shared" ref="I544:I575" si="18">(H544/E544)*2000</f>
        <v>2.1410767175910399</v>
      </c>
      <c r="J544" s="52"/>
      <c r="K544" s="52"/>
      <c r="L544" s="52"/>
      <c r="N544" s="57"/>
      <c r="O544" s="57"/>
      <c r="P544" s="57"/>
      <c r="Q544" s="57"/>
      <c r="R544" s="57"/>
      <c r="S544" s="57"/>
      <c r="U544" s="57"/>
      <c r="V544" s="57"/>
    </row>
    <row r="545" spans="1:22" x14ac:dyDescent="0.3">
      <c r="A545" s="50">
        <v>1739</v>
      </c>
      <c r="B545" s="51" t="s">
        <v>109</v>
      </c>
      <c r="C545" s="51" t="s">
        <v>95</v>
      </c>
      <c r="D545" s="51">
        <v>1</v>
      </c>
      <c r="E545" s="51">
        <v>1466</v>
      </c>
      <c r="G545" s="54">
        <v>1.3163740170386382</v>
      </c>
      <c r="H545" s="53">
        <f t="shared" si="16"/>
        <v>1.7112862221502296</v>
      </c>
      <c r="I545" s="52">
        <f t="shared" si="18"/>
        <v>2.3346333180767118</v>
      </c>
      <c r="J545" s="52"/>
      <c r="K545" s="52"/>
      <c r="L545" s="52"/>
      <c r="N545" s="57"/>
      <c r="O545" s="57"/>
      <c r="P545" s="57"/>
      <c r="Q545" s="57"/>
      <c r="R545" s="57"/>
      <c r="S545" s="57"/>
      <c r="U545" s="57"/>
      <c r="V545" s="57"/>
    </row>
    <row r="546" spans="1:22" x14ac:dyDescent="0.3">
      <c r="A546" s="50">
        <v>1740</v>
      </c>
      <c r="B546" s="51" t="s">
        <v>109</v>
      </c>
      <c r="C546" s="51" t="s">
        <v>95</v>
      </c>
      <c r="D546" s="51">
        <v>1</v>
      </c>
      <c r="E546" s="51">
        <v>1466</v>
      </c>
      <c r="G546" s="54">
        <v>1.8723362824812433</v>
      </c>
      <c r="H546" s="53">
        <f t="shared" si="16"/>
        <v>2.4340371672256165</v>
      </c>
      <c r="I546" s="52">
        <f t="shared" si="18"/>
        <v>3.3206509784796947</v>
      </c>
      <c r="J546" s="52"/>
      <c r="K546" s="52"/>
      <c r="L546" s="52"/>
      <c r="N546" s="57"/>
      <c r="O546" s="57"/>
      <c r="P546" s="57"/>
      <c r="Q546" s="57"/>
      <c r="R546" s="57"/>
      <c r="S546" s="57"/>
      <c r="U546" s="57"/>
      <c r="V546" s="57"/>
    </row>
    <row r="547" spans="1:22" x14ac:dyDescent="0.3">
      <c r="A547" s="50">
        <v>1741</v>
      </c>
      <c r="B547" s="51" t="s">
        <v>109</v>
      </c>
      <c r="C547" s="51" t="s">
        <v>95</v>
      </c>
      <c r="D547" s="51">
        <v>1</v>
      </c>
      <c r="E547" s="51">
        <v>1466</v>
      </c>
      <c r="G547" s="54">
        <v>1.7928185672211339</v>
      </c>
      <c r="H547" s="53">
        <f t="shared" si="16"/>
        <v>2.3306641373874739</v>
      </c>
      <c r="I547" s="52">
        <f t="shared" si="18"/>
        <v>3.1796236526432113</v>
      </c>
      <c r="J547" s="52"/>
      <c r="K547" s="52"/>
      <c r="L547" s="52"/>
      <c r="N547" s="57"/>
      <c r="O547" s="57"/>
      <c r="P547" s="57"/>
      <c r="Q547" s="57"/>
      <c r="R547" s="57"/>
      <c r="S547" s="57"/>
      <c r="U547" s="57"/>
      <c r="V547" s="57"/>
    </row>
    <row r="548" spans="1:22" x14ac:dyDescent="0.3">
      <c r="A548" s="50">
        <v>1742</v>
      </c>
      <c r="B548" s="51" t="s">
        <v>109</v>
      </c>
      <c r="C548" s="51" t="s">
        <v>95</v>
      </c>
      <c r="D548" s="51">
        <v>1</v>
      </c>
      <c r="E548" s="51">
        <v>1466</v>
      </c>
      <c r="G548" s="54">
        <v>1.0607190211422322</v>
      </c>
      <c r="H548" s="53">
        <f t="shared" si="16"/>
        <v>1.3789347274849018</v>
      </c>
      <c r="I548" s="52">
        <f t="shared" si="18"/>
        <v>1.8812206377693066</v>
      </c>
      <c r="J548" s="52"/>
      <c r="K548" s="52"/>
      <c r="L548" s="52"/>
      <c r="N548" s="57"/>
      <c r="O548" s="57"/>
      <c r="P548" s="57"/>
      <c r="Q548" s="57"/>
      <c r="R548" s="57"/>
      <c r="S548" s="57"/>
      <c r="U548" s="57"/>
      <c r="V548" s="57"/>
    </row>
    <row r="549" spans="1:22" x14ac:dyDescent="0.3">
      <c r="A549" s="50">
        <v>1743</v>
      </c>
      <c r="B549" s="51" t="s">
        <v>109</v>
      </c>
      <c r="C549" s="51" t="s">
        <v>95</v>
      </c>
      <c r="D549" s="51">
        <v>1</v>
      </c>
      <c r="E549" s="51">
        <v>1466</v>
      </c>
      <c r="G549" s="54">
        <v>0.90136770226788399</v>
      </c>
      <c r="H549" s="53">
        <f t="shared" si="16"/>
        <v>1.1717780129482491</v>
      </c>
      <c r="I549" s="52">
        <f t="shared" si="18"/>
        <v>1.5986057475419497</v>
      </c>
      <c r="J549" s="52"/>
      <c r="K549" s="52"/>
      <c r="L549" s="52"/>
      <c r="N549" s="57"/>
      <c r="O549" s="57"/>
      <c r="P549" s="57"/>
      <c r="Q549" s="57"/>
      <c r="R549" s="57"/>
      <c r="S549" s="57"/>
      <c r="U549" s="57"/>
      <c r="V549" s="57"/>
    </row>
    <row r="550" spans="1:22" x14ac:dyDescent="0.3">
      <c r="A550" s="50">
        <v>1744</v>
      </c>
      <c r="B550" s="51" t="s">
        <v>109</v>
      </c>
      <c r="C550" s="51" t="s">
        <v>95</v>
      </c>
      <c r="D550" s="51">
        <v>1</v>
      </c>
      <c r="E550" s="51">
        <v>1466</v>
      </c>
      <c r="G550" s="54">
        <v>0.84573855819740207</v>
      </c>
      <c r="H550" s="53">
        <f t="shared" si="16"/>
        <v>1.0994601256566228</v>
      </c>
      <c r="I550" s="52">
        <f t="shared" si="18"/>
        <v>1.4999456011686532</v>
      </c>
      <c r="J550" s="52"/>
      <c r="K550" s="52"/>
      <c r="L550" s="52"/>
      <c r="N550" s="57"/>
      <c r="O550" s="57"/>
      <c r="P550" s="57"/>
      <c r="Q550" s="57"/>
      <c r="R550" s="57"/>
      <c r="S550" s="57"/>
      <c r="U550" s="57"/>
      <c r="V550" s="57"/>
    </row>
    <row r="551" spans="1:22" x14ac:dyDescent="0.3">
      <c r="A551" s="50">
        <v>1745</v>
      </c>
      <c r="B551" s="51" t="s">
        <v>109</v>
      </c>
      <c r="C551" s="51" t="s">
        <v>95</v>
      </c>
      <c r="D551" s="51">
        <v>1</v>
      </c>
      <c r="E551" s="51">
        <v>1466</v>
      </c>
      <c r="G551" s="54">
        <v>1.0206880921471002</v>
      </c>
      <c r="H551" s="53">
        <f t="shared" si="16"/>
        <v>1.3268945197912303</v>
      </c>
      <c r="I551" s="52">
        <f t="shared" si="18"/>
        <v>1.81022444719131</v>
      </c>
      <c r="J551" s="52"/>
      <c r="K551" s="52"/>
      <c r="L551" s="52"/>
      <c r="N551" s="57"/>
      <c r="O551" s="57"/>
      <c r="P551" s="57"/>
      <c r="Q551" s="57"/>
      <c r="R551" s="57"/>
      <c r="S551" s="57"/>
      <c r="U551" s="57"/>
      <c r="V551" s="57"/>
    </row>
    <row r="552" spans="1:22" x14ac:dyDescent="0.3">
      <c r="A552" s="50">
        <v>1746</v>
      </c>
      <c r="B552" s="51" t="s">
        <v>109</v>
      </c>
      <c r="C552" s="51" t="s">
        <v>95</v>
      </c>
      <c r="D552" s="51">
        <v>1</v>
      </c>
      <c r="E552" s="51">
        <v>1466</v>
      </c>
      <c r="G552" s="54">
        <v>1.5613799287940959</v>
      </c>
      <c r="H552" s="53">
        <f t="shared" si="16"/>
        <v>2.0297939074323246</v>
      </c>
      <c r="I552" s="52">
        <f t="shared" si="18"/>
        <v>2.7691594917221347</v>
      </c>
      <c r="J552" s="52"/>
      <c r="K552" s="52"/>
      <c r="L552" s="52"/>
      <c r="N552" s="57"/>
      <c r="O552" s="57"/>
      <c r="P552" s="57"/>
      <c r="Q552" s="57"/>
      <c r="R552" s="57"/>
      <c r="S552" s="57"/>
      <c r="U552" s="57"/>
      <c r="V552" s="57"/>
    </row>
    <row r="553" spans="1:22" x14ac:dyDescent="0.3">
      <c r="A553" s="50">
        <v>1747</v>
      </c>
      <c r="B553" s="51" t="s">
        <v>109</v>
      </c>
      <c r="C553" s="51" t="s">
        <v>95</v>
      </c>
      <c r="D553" s="51">
        <v>1</v>
      </c>
      <c r="E553" s="51">
        <v>1466</v>
      </c>
      <c r="G553" s="54">
        <v>1.2835760864292829</v>
      </c>
      <c r="H553" s="53">
        <f t="shared" si="16"/>
        <v>1.6686489123580679</v>
      </c>
      <c r="I553" s="52">
        <f t="shared" si="18"/>
        <v>2.2764650918936806</v>
      </c>
      <c r="J553" s="52"/>
      <c r="K553" s="52"/>
      <c r="L553" s="52"/>
      <c r="N553" s="57"/>
      <c r="O553" s="57"/>
      <c r="P553" s="57"/>
      <c r="Q553" s="57"/>
      <c r="R553" s="57"/>
      <c r="S553" s="57"/>
      <c r="U553" s="57"/>
      <c r="V553" s="57"/>
    </row>
    <row r="554" spans="1:22" x14ac:dyDescent="0.3">
      <c r="A554" s="50">
        <v>1748</v>
      </c>
      <c r="B554" s="51" t="s">
        <v>109</v>
      </c>
      <c r="C554" s="51" t="s">
        <v>95</v>
      </c>
      <c r="D554" s="51">
        <v>1</v>
      </c>
      <c r="E554" s="51">
        <v>1466</v>
      </c>
      <c r="G554" s="54">
        <v>1.3064898015288551</v>
      </c>
      <c r="H554" s="53">
        <f t="shared" si="16"/>
        <v>1.6984367419875117</v>
      </c>
      <c r="I554" s="52">
        <f t="shared" si="18"/>
        <v>2.3171033314972878</v>
      </c>
      <c r="J554" s="52"/>
      <c r="K554" s="52"/>
      <c r="L554" s="52"/>
      <c r="N554" s="57"/>
      <c r="O554" s="57"/>
      <c r="P554" s="57"/>
      <c r="Q554" s="57"/>
      <c r="R554" s="57"/>
      <c r="S554" s="57"/>
      <c r="U554" s="57"/>
      <c r="V554" s="57"/>
    </row>
    <row r="555" spans="1:22" x14ac:dyDescent="0.3">
      <c r="A555" s="50">
        <v>1749</v>
      </c>
      <c r="B555" s="51" t="s">
        <v>109</v>
      </c>
      <c r="C555" s="51" t="s">
        <v>95</v>
      </c>
      <c r="D555" s="51">
        <v>1</v>
      </c>
      <c r="E555" s="51">
        <v>1466</v>
      </c>
      <c r="G555" s="54">
        <v>1.5192898169751257</v>
      </c>
      <c r="H555" s="53">
        <f t="shared" si="16"/>
        <v>1.9750767620676635</v>
      </c>
      <c r="I555" s="52">
        <f t="shared" si="18"/>
        <v>2.69451127157935</v>
      </c>
      <c r="J555" s="52"/>
      <c r="K555" s="52"/>
      <c r="L555" s="52"/>
      <c r="N555" s="57"/>
      <c r="O555" s="57"/>
      <c r="P555" s="57"/>
      <c r="Q555" s="57"/>
      <c r="R555" s="57"/>
      <c r="S555" s="57"/>
      <c r="U555" s="57"/>
      <c r="V555" s="57"/>
    </row>
    <row r="556" spans="1:22" x14ac:dyDescent="0.3">
      <c r="A556" s="50">
        <v>1750</v>
      </c>
      <c r="B556" s="51" t="s">
        <v>109</v>
      </c>
      <c r="C556" s="51" t="s">
        <v>95</v>
      </c>
      <c r="D556" s="51">
        <v>1</v>
      </c>
      <c r="E556" s="51">
        <v>1466</v>
      </c>
      <c r="G556" s="54">
        <v>1.6710898193101376</v>
      </c>
      <c r="H556" s="53">
        <f t="shared" si="16"/>
        <v>2.1724167651031787</v>
      </c>
      <c r="I556" s="52">
        <f t="shared" si="18"/>
        <v>2.9637336495268469</v>
      </c>
      <c r="J556" s="52"/>
      <c r="K556" s="52"/>
      <c r="L556" s="52"/>
      <c r="N556" s="57"/>
      <c r="O556" s="57"/>
      <c r="P556" s="57"/>
      <c r="Q556" s="57"/>
      <c r="R556" s="57"/>
      <c r="S556" s="57"/>
      <c r="U556" s="57"/>
      <c r="V556" s="57"/>
    </row>
    <row r="557" spans="1:22" x14ac:dyDescent="0.3">
      <c r="A557" s="50">
        <v>1751</v>
      </c>
      <c r="B557" s="51" t="s">
        <v>109</v>
      </c>
      <c r="C557" s="51" t="s">
        <v>95</v>
      </c>
      <c r="D557" s="51">
        <v>1</v>
      </c>
      <c r="E557" s="51">
        <v>1466</v>
      </c>
      <c r="G557" s="54">
        <v>1.7036431713605917</v>
      </c>
      <c r="H557" s="53">
        <f t="shared" si="16"/>
        <v>2.2147361227687692</v>
      </c>
      <c r="I557" s="52">
        <f t="shared" si="18"/>
        <v>3.0214681074608039</v>
      </c>
      <c r="J557" s="52"/>
      <c r="K557" s="52"/>
      <c r="L557" s="52"/>
      <c r="N557" s="57"/>
      <c r="O557" s="57"/>
      <c r="P557" s="57"/>
      <c r="Q557" s="57"/>
      <c r="R557" s="57"/>
      <c r="S557" s="57"/>
      <c r="U557" s="57"/>
      <c r="V557" s="57"/>
    </row>
    <row r="558" spans="1:22" x14ac:dyDescent="0.3">
      <c r="A558" s="50">
        <v>1752</v>
      </c>
      <c r="B558" s="51" t="s">
        <v>109</v>
      </c>
      <c r="C558" s="51" t="s">
        <v>95</v>
      </c>
      <c r="D558" s="51">
        <v>1</v>
      </c>
      <c r="E558" s="51">
        <v>1466</v>
      </c>
      <c r="G558" s="54">
        <v>1.6209769126609275</v>
      </c>
      <c r="H558" s="53">
        <f t="shared" ref="H558:H606" si="19">G558*1.3</f>
        <v>2.1072699864592059</v>
      </c>
      <c r="I558" s="52">
        <f t="shared" si="18"/>
        <v>2.8748567345964613</v>
      </c>
      <c r="J558" s="52"/>
      <c r="K558" s="52"/>
      <c r="L558" s="52"/>
      <c r="N558" s="57"/>
      <c r="O558" s="57"/>
      <c r="P558" s="57"/>
      <c r="Q558" s="57"/>
      <c r="R558" s="57"/>
      <c r="S558" s="57"/>
      <c r="U558" s="57"/>
      <c r="V558" s="57"/>
    </row>
    <row r="559" spans="1:22" x14ac:dyDescent="0.3">
      <c r="A559" s="50">
        <v>1753</v>
      </c>
      <c r="B559" s="51" t="s">
        <v>109</v>
      </c>
      <c r="C559" s="51" t="s">
        <v>95</v>
      </c>
      <c r="D559" s="51">
        <v>1</v>
      </c>
      <c r="E559" s="51">
        <v>1466</v>
      </c>
      <c r="G559" s="54">
        <v>1.7340661041866132</v>
      </c>
      <c r="H559" s="53">
        <f t="shared" si="19"/>
        <v>2.2542859354425975</v>
      </c>
      <c r="I559" s="52">
        <f t="shared" si="18"/>
        <v>3.0754241956924933</v>
      </c>
      <c r="J559" s="52"/>
      <c r="K559" s="52"/>
      <c r="L559" s="52"/>
      <c r="N559" s="57"/>
      <c r="O559" s="57"/>
      <c r="P559" s="57"/>
      <c r="Q559" s="57"/>
      <c r="R559" s="57"/>
      <c r="S559" s="57"/>
      <c r="U559" s="57"/>
      <c r="V559" s="57"/>
    </row>
    <row r="560" spans="1:22" x14ac:dyDescent="0.3">
      <c r="A560" s="50">
        <v>1754</v>
      </c>
      <c r="B560" s="51" t="s">
        <v>109</v>
      </c>
      <c r="C560" s="51" t="s">
        <v>95</v>
      </c>
      <c r="D560" s="51">
        <v>1</v>
      </c>
      <c r="E560" s="51">
        <v>1466</v>
      </c>
      <c r="G560" s="54">
        <v>1.3201772395884002</v>
      </c>
      <c r="H560" s="53">
        <f t="shared" si="19"/>
        <v>1.7162304114649203</v>
      </c>
      <c r="I560" s="52">
        <f t="shared" si="18"/>
        <v>2.3413784603887047</v>
      </c>
      <c r="J560" s="52"/>
      <c r="K560" s="52"/>
      <c r="L560" s="52"/>
      <c r="N560" s="57"/>
      <c r="O560" s="57"/>
      <c r="P560" s="57"/>
      <c r="Q560" s="57"/>
      <c r="R560" s="57"/>
      <c r="S560" s="57"/>
      <c r="U560" s="57"/>
      <c r="V560" s="57"/>
    </row>
    <row r="561" spans="1:22" x14ac:dyDescent="0.3">
      <c r="A561" s="50">
        <v>1755</v>
      </c>
      <c r="B561" s="51" t="s">
        <v>109</v>
      </c>
      <c r="C561" s="51" t="s">
        <v>95</v>
      </c>
      <c r="D561" s="51">
        <v>1</v>
      </c>
      <c r="E561" s="51">
        <v>1466</v>
      </c>
      <c r="G561" s="54">
        <v>1.2330835704153331</v>
      </c>
      <c r="H561" s="53">
        <f t="shared" si="19"/>
        <v>1.6030086415399332</v>
      </c>
      <c r="I561" s="52">
        <f t="shared" si="18"/>
        <v>2.1869149270667574</v>
      </c>
      <c r="J561" s="52"/>
      <c r="K561" s="52"/>
      <c r="L561" s="52"/>
      <c r="N561" s="57"/>
      <c r="O561" s="57"/>
      <c r="P561" s="57"/>
      <c r="Q561" s="57"/>
      <c r="R561" s="57"/>
      <c r="S561" s="57"/>
      <c r="U561" s="57"/>
      <c r="V561" s="57"/>
    </row>
    <row r="562" spans="1:22" x14ac:dyDescent="0.3">
      <c r="A562" s="50">
        <v>1756</v>
      </c>
      <c r="B562" s="51" t="s">
        <v>109</v>
      </c>
      <c r="C562" s="51" t="s">
        <v>95</v>
      </c>
      <c r="D562" s="51">
        <v>1</v>
      </c>
      <c r="E562" s="51">
        <v>1466</v>
      </c>
      <c r="G562" s="54">
        <v>1.6872449641713485</v>
      </c>
      <c r="H562" s="53">
        <f t="shared" si="19"/>
        <v>2.193418453422753</v>
      </c>
      <c r="I562" s="52">
        <f t="shared" si="18"/>
        <v>2.9923853389123507</v>
      </c>
      <c r="J562" s="52"/>
      <c r="K562" s="52"/>
      <c r="L562" s="52"/>
      <c r="N562" s="57"/>
      <c r="O562" s="57"/>
      <c r="P562" s="57"/>
      <c r="Q562" s="57"/>
      <c r="R562" s="57"/>
      <c r="S562" s="57"/>
      <c r="U562" s="57"/>
      <c r="V562" s="57"/>
    </row>
    <row r="563" spans="1:22" x14ac:dyDescent="0.3">
      <c r="A563" s="50">
        <v>1757</v>
      </c>
      <c r="B563" s="51" t="s">
        <v>109</v>
      </c>
      <c r="C563" s="51" t="s">
        <v>95</v>
      </c>
      <c r="D563" s="51">
        <v>1</v>
      </c>
      <c r="E563" s="51">
        <v>1466</v>
      </c>
      <c r="G563" s="54">
        <v>2.1788473534047141</v>
      </c>
      <c r="H563" s="53">
        <f t="shared" si="19"/>
        <v>2.8325015594261287</v>
      </c>
      <c r="I563" s="52">
        <f t="shared" si="18"/>
        <v>3.8642586076754828</v>
      </c>
      <c r="J563" s="52"/>
      <c r="K563" s="52"/>
      <c r="L563" s="52"/>
      <c r="N563" s="57"/>
      <c r="O563" s="57"/>
      <c r="P563" s="57"/>
      <c r="Q563" s="57"/>
      <c r="R563" s="57"/>
      <c r="S563" s="57"/>
      <c r="U563" s="57"/>
      <c r="V563" s="57"/>
    </row>
    <row r="564" spans="1:22" x14ac:dyDescent="0.3">
      <c r="A564" s="50">
        <v>1758</v>
      </c>
      <c r="B564" s="51" t="s">
        <v>109</v>
      </c>
      <c r="C564" s="51" t="s">
        <v>95</v>
      </c>
      <c r="D564" s="51">
        <v>1</v>
      </c>
      <c r="E564" s="51">
        <v>1466</v>
      </c>
      <c r="G564" s="54">
        <v>1.6735916405755398</v>
      </c>
      <c r="H564" s="53">
        <f t="shared" si="19"/>
        <v>2.1756691327482018</v>
      </c>
      <c r="I564" s="52">
        <f t="shared" si="18"/>
        <v>2.968170713162622</v>
      </c>
      <c r="J564" s="52"/>
      <c r="K564" s="52"/>
      <c r="L564" s="52"/>
      <c r="N564" s="57"/>
      <c r="O564" s="57"/>
      <c r="P564" s="57"/>
      <c r="Q564" s="57"/>
      <c r="R564" s="57"/>
      <c r="S564" s="57"/>
      <c r="U564" s="57"/>
      <c r="V564" s="57"/>
    </row>
    <row r="565" spans="1:22" x14ac:dyDescent="0.3">
      <c r="A565" s="50">
        <v>1759</v>
      </c>
      <c r="B565" s="51" t="s">
        <v>109</v>
      </c>
      <c r="C565" s="51" t="s">
        <v>95</v>
      </c>
      <c r="D565" s="51">
        <v>1</v>
      </c>
      <c r="E565" s="51">
        <v>1466</v>
      </c>
      <c r="G565" s="54">
        <v>1.3065721129791348</v>
      </c>
      <c r="H565" s="53">
        <f t="shared" si="19"/>
        <v>1.6985437468728752</v>
      </c>
      <c r="I565" s="52">
        <f t="shared" si="18"/>
        <v>2.3172493136055601</v>
      </c>
      <c r="J565" s="52"/>
      <c r="K565" s="52"/>
      <c r="L565" s="52"/>
      <c r="N565" s="57"/>
      <c r="O565" s="57"/>
      <c r="P565" s="57"/>
      <c r="Q565" s="57"/>
      <c r="R565" s="57"/>
      <c r="S565" s="57"/>
      <c r="U565" s="57"/>
      <c r="V565" s="57"/>
    </row>
    <row r="566" spans="1:22" x14ac:dyDescent="0.3">
      <c r="A566" s="50">
        <v>1760</v>
      </c>
      <c r="B566" s="51" t="s">
        <v>109</v>
      </c>
      <c r="C566" s="51" t="s">
        <v>95</v>
      </c>
      <c r="D566" s="51">
        <v>1</v>
      </c>
      <c r="E566" s="51">
        <v>1466</v>
      </c>
      <c r="G566" s="54">
        <v>1.3348821355806062</v>
      </c>
      <c r="H566" s="53">
        <f t="shared" si="19"/>
        <v>1.7353467762547881</v>
      </c>
      <c r="I566" s="52">
        <f t="shared" si="18"/>
        <v>2.3674580849314979</v>
      </c>
      <c r="J566" s="52"/>
      <c r="K566" s="52"/>
      <c r="L566" s="52"/>
      <c r="N566" s="57"/>
      <c r="O566" s="57"/>
      <c r="P566" s="57"/>
      <c r="Q566" s="57"/>
      <c r="R566" s="57"/>
      <c r="S566" s="57"/>
      <c r="U566" s="57"/>
      <c r="V566" s="57"/>
    </row>
    <row r="567" spans="1:22" x14ac:dyDescent="0.3">
      <c r="A567" s="50">
        <v>1761</v>
      </c>
      <c r="B567" s="51" t="s">
        <v>109</v>
      </c>
      <c r="C567" s="51" t="s">
        <v>95</v>
      </c>
      <c r="D567" s="51">
        <v>1</v>
      </c>
      <c r="E567" s="51">
        <v>1466</v>
      </c>
      <c r="G567" s="54">
        <v>1.2917139759391487</v>
      </c>
      <c r="H567" s="53">
        <f t="shared" si="19"/>
        <v>1.6792281687208934</v>
      </c>
      <c r="I567" s="52">
        <f t="shared" si="18"/>
        <v>2.2908979109425558</v>
      </c>
      <c r="J567" s="52"/>
      <c r="K567" s="52"/>
      <c r="L567" s="52"/>
      <c r="N567" s="57"/>
      <c r="O567" s="57"/>
      <c r="P567" s="57"/>
      <c r="Q567" s="57"/>
      <c r="R567" s="57"/>
      <c r="S567" s="57"/>
      <c r="U567" s="57"/>
      <c r="V567" s="57"/>
    </row>
    <row r="568" spans="1:22" x14ac:dyDescent="0.3">
      <c r="A568" s="50">
        <v>1762</v>
      </c>
      <c r="B568" s="51" t="s">
        <v>109</v>
      </c>
      <c r="C568" s="51" t="s">
        <v>95</v>
      </c>
      <c r="D568" s="51">
        <v>1</v>
      </c>
      <c r="E568" s="51">
        <v>1466</v>
      </c>
      <c r="G568" s="54">
        <v>1.313125272319662</v>
      </c>
      <c r="H568" s="53">
        <f t="shared" si="19"/>
        <v>1.7070628540155608</v>
      </c>
      <c r="I568" s="52">
        <f t="shared" si="18"/>
        <v>2.3288715607306423</v>
      </c>
      <c r="J568" s="52"/>
      <c r="K568" s="52"/>
      <c r="L568" s="52"/>
      <c r="N568" s="57"/>
      <c r="O568" s="57"/>
      <c r="P568" s="57"/>
      <c r="Q568" s="57"/>
      <c r="R568" s="57"/>
      <c r="S568" s="57"/>
      <c r="U568" s="57"/>
      <c r="V568" s="57"/>
    </row>
    <row r="569" spans="1:22" x14ac:dyDescent="0.3">
      <c r="A569" s="50">
        <v>1763</v>
      </c>
      <c r="B569" s="51" t="s">
        <v>109</v>
      </c>
      <c r="C569" s="51" t="s">
        <v>95</v>
      </c>
      <c r="D569" s="51">
        <v>1</v>
      </c>
      <c r="E569" s="51">
        <v>1466</v>
      </c>
      <c r="G569" s="54">
        <v>1.5854955368297039</v>
      </c>
      <c r="H569" s="53">
        <f t="shared" si="19"/>
        <v>2.0611441978786154</v>
      </c>
      <c r="I569" s="52">
        <f t="shared" si="18"/>
        <v>2.8119293286202121</v>
      </c>
      <c r="J569" s="52"/>
      <c r="K569" s="52"/>
      <c r="L569" s="52"/>
      <c r="N569" s="57"/>
      <c r="O569" s="57"/>
      <c r="P569" s="57"/>
      <c r="Q569" s="57"/>
      <c r="R569" s="57"/>
      <c r="S569" s="57"/>
      <c r="U569" s="57"/>
      <c r="V569" s="57"/>
    </row>
    <row r="570" spans="1:22" x14ac:dyDescent="0.3">
      <c r="A570" s="50">
        <v>1764</v>
      </c>
      <c r="B570" s="51" t="s">
        <v>109</v>
      </c>
      <c r="C570" s="51" t="s">
        <v>95</v>
      </c>
      <c r="D570" s="51">
        <v>1</v>
      </c>
      <c r="E570" s="51">
        <v>1466</v>
      </c>
      <c r="G570" s="54">
        <v>1.7334835558492079</v>
      </c>
      <c r="H570" s="53">
        <f t="shared" si="19"/>
        <v>2.2535286226039704</v>
      </c>
      <c r="I570" s="52">
        <f t="shared" si="18"/>
        <v>3.0743910267448435</v>
      </c>
      <c r="J570" s="52"/>
      <c r="K570" s="52"/>
      <c r="L570" s="52"/>
      <c r="N570" s="57"/>
      <c r="O570" s="57"/>
      <c r="P570" s="57"/>
      <c r="Q570" s="57"/>
      <c r="R570" s="57"/>
      <c r="S570" s="57"/>
      <c r="U570" s="57"/>
      <c r="V570" s="57"/>
    </row>
    <row r="571" spans="1:22" x14ac:dyDescent="0.3">
      <c r="A571" s="50">
        <v>1765</v>
      </c>
      <c r="B571" s="51" t="s">
        <v>109</v>
      </c>
      <c r="C571" s="51" t="s">
        <v>95</v>
      </c>
      <c r="D571" s="51">
        <v>1</v>
      </c>
      <c r="E571" s="51">
        <v>1466</v>
      </c>
      <c r="G571" s="54">
        <v>1.9182417283787425</v>
      </c>
      <c r="H571" s="53">
        <f t="shared" si="19"/>
        <v>2.4937142468923654</v>
      </c>
      <c r="I571" s="52">
        <f t="shared" si="18"/>
        <v>3.4020658211355599</v>
      </c>
      <c r="J571" s="52"/>
      <c r="K571" s="52"/>
      <c r="L571" s="52"/>
      <c r="N571" s="57"/>
      <c r="O571" s="57"/>
      <c r="P571" s="57"/>
      <c r="Q571" s="57"/>
      <c r="R571" s="57"/>
      <c r="S571" s="57"/>
      <c r="U571" s="57"/>
      <c r="V571" s="57"/>
    </row>
    <row r="572" spans="1:22" x14ac:dyDescent="0.3">
      <c r="A572" s="50">
        <v>1766</v>
      </c>
      <c r="B572" s="51" t="s">
        <v>109</v>
      </c>
      <c r="C572" s="51" t="s">
        <v>95</v>
      </c>
      <c r="D572" s="51">
        <v>1</v>
      </c>
      <c r="E572" s="51">
        <v>1466</v>
      </c>
      <c r="G572" s="54">
        <v>1.8254399016709939</v>
      </c>
      <c r="H572" s="53">
        <f t="shared" si="19"/>
        <v>2.3730718721722921</v>
      </c>
      <c r="I572" s="52">
        <f t="shared" si="18"/>
        <v>3.2374786796347781</v>
      </c>
      <c r="J572" s="52"/>
      <c r="K572" s="52"/>
      <c r="L572" s="52"/>
      <c r="N572" s="57"/>
      <c r="O572" s="57"/>
      <c r="P572" s="57"/>
      <c r="Q572" s="57"/>
      <c r="R572" s="57"/>
      <c r="S572" s="57"/>
      <c r="U572" s="57"/>
      <c r="V572" s="57"/>
    </row>
    <row r="573" spans="1:22" x14ac:dyDescent="0.3">
      <c r="A573" s="50">
        <v>1767</v>
      </c>
      <c r="B573" s="51" t="s">
        <v>109</v>
      </c>
      <c r="C573" s="51" t="s">
        <v>95</v>
      </c>
      <c r="D573" s="51">
        <v>1</v>
      </c>
      <c r="E573" s="51">
        <v>1466</v>
      </c>
      <c r="G573" s="54">
        <v>2.2273510289734761</v>
      </c>
      <c r="H573" s="53">
        <f t="shared" si="19"/>
        <v>2.8955563376655191</v>
      </c>
      <c r="I573" s="52">
        <f t="shared" si="18"/>
        <v>3.9502814974972975</v>
      </c>
      <c r="J573" s="52"/>
      <c r="K573" s="52"/>
      <c r="L573" s="52"/>
      <c r="N573" s="57"/>
      <c r="O573" s="57"/>
      <c r="P573" s="57"/>
      <c r="Q573" s="57"/>
      <c r="R573" s="57"/>
      <c r="S573" s="57"/>
      <c r="U573" s="57"/>
      <c r="V573" s="57"/>
    </row>
    <row r="574" spans="1:22" x14ac:dyDescent="0.3">
      <c r="A574" s="50">
        <v>1768</v>
      </c>
      <c r="B574" s="51" t="s">
        <v>109</v>
      </c>
      <c r="C574" s="51" t="s">
        <v>95</v>
      </c>
      <c r="D574" s="51">
        <v>1</v>
      </c>
      <c r="E574" s="51">
        <v>1466</v>
      </c>
      <c r="G574" s="54">
        <v>2.127124356099229</v>
      </c>
      <c r="H574" s="53">
        <f t="shared" si="19"/>
        <v>2.7652616629289977</v>
      </c>
      <c r="I574" s="52">
        <f t="shared" si="18"/>
        <v>3.7725261431500652</v>
      </c>
      <c r="J574" s="52"/>
      <c r="K574" s="52"/>
      <c r="L574" s="52"/>
      <c r="N574" s="57"/>
      <c r="O574" s="57"/>
      <c r="P574" s="57"/>
      <c r="Q574" s="57"/>
      <c r="R574" s="57"/>
      <c r="S574" s="57"/>
      <c r="U574" s="57"/>
      <c r="V574" s="57"/>
    </row>
    <row r="575" spans="1:22" x14ac:dyDescent="0.3">
      <c r="A575" s="50">
        <v>1769</v>
      </c>
      <c r="B575" s="51" t="s">
        <v>109</v>
      </c>
      <c r="C575" s="51" t="s">
        <v>95</v>
      </c>
      <c r="D575" s="51">
        <v>1</v>
      </c>
      <c r="E575" s="51">
        <v>1466</v>
      </c>
      <c r="G575" s="54">
        <v>1.570504648692276</v>
      </c>
      <c r="H575" s="53">
        <f t="shared" si="19"/>
        <v>2.0416560432999589</v>
      </c>
      <c r="I575" s="52">
        <f t="shared" si="18"/>
        <v>2.785342487448784</v>
      </c>
      <c r="J575" s="52"/>
      <c r="K575" s="52"/>
      <c r="L575" s="52"/>
      <c r="N575" s="57"/>
      <c r="O575" s="57"/>
      <c r="P575" s="57"/>
      <c r="Q575" s="57"/>
      <c r="R575" s="57"/>
      <c r="S575" s="57"/>
      <c r="U575" s="57"/>
      <c r="V575" s="57"/>
    </row>
    <row r="576" spans="1:22" x14ac:dyDescent="0.3">
      <c r="A576" s="50">
        <v>1770</v>
      </c>
      <c r="B576" s="51" t="s">
        <v>109</v>
      </c>
      <c r="C576" s="51" t="s">
        <v>95</v>
      </c>
      <c r="D576" s="51">
        <v>1</v>
      </c>
      <c r="E576" s="51">
        <v>1466</v>
      </c>
      <c r="G576" s="54">
        <v>1.7422127487647407</v>
      </c>
      <c r="H576" s="53">
        <f t="shared" si="19"/>
        <v>2.2648765733941629</v>
      </c>
      <c r="I576" s="52">
        <f t="shared" ref="I576:I605" si="20">(H576/E576)*2000</f>
        <v>3.0898725421475621</v>
      </c>
      <c r="J576" s="52"/>
      <c r="K576" s="52"/>
      <c r="L576" s="52"/>
      <c r="N576" s="57"/>
      <c r="O576" s="57"/>
      <c r="P576" s="57"/>
      <c r="Q576" s="57"/>
      <c r="R576" s="57"/>
      <c r="S576" s="57"/>
      <c r="U576" s="57"/>
      <c r="V576" s="57"/>
    </row>
    <row r="577" spans="1:22" x14ac:dyDescent="0.3">
      <c r="A577" s="50">
        <v>1771</v>
      </c>
      <c r="B577" s="51" t="s">
        <v>109</v>
      </c>
      <c r="C577" s="51" t="s">
        <v>95</v>
      </c>
      <c r="D577" s="51">
        <v>1</v>
      </c>
      <c r="E577" s="51">
        <v>1466</v>
      </c>
      <c r="G577" s="54">
        <v>1.984547641985132</v>
      </c>
      <c r="H577" s="53">
        <f t="shared" si="19"/>
        <v>2.5799119345806716</v>
      </c>
      <c r="I577" s="52">
        <f t="shared" si="20"/>
        <v>3.5196615751441631</v>
      </c>
      <c r="J577" s="52"/>
      <c r="K577" s="52"/>
      <c r="L577" s="52"/>
      <c r="N577" s="57"/>
      <c r="O577" s="57"/>
      <c r="P577" s="57"/>
      <c r="Q577" s="57"/>
      <c r="R577" s="57"/>
      <c r="S577" s="57"/>
      <c r="U577" s="57"/>
      <c r="V577" s="57"/>
    </row>
    <row r="578" spans="1:22" x14ac:dyDescent="0.3">
      <c r="A578" s="50">
        <v>1772</v>
      </c>
      <c r="B578" s="51" t="s">
        <v>109</v>
      </c>
      <c r="C578" s="51" t="s">
        <v>95</v>
      </c>
      <c r="D578" s="51">
        <v>1</v>
      </c>
      <c r="E578" s="51">
        <v>1466</v>
      </c>
      <c r="G578" s="54">
        <v>2.180645644164215</v>
      </c>
      <c r="H578" s="53">
        <f t="shared" si="19"/>
        <v>2.8348393374134795</v>
      </c>
      <c r="I578" s="52">
        <f t="shared" si="20"/>
        <v>3.8674479364440373</v>
      </c>
      <c r="J578" s="52"/>
      <c r="K578" s="52"/>
      <c r="L578" s="52"/>
      <c r="N578" s="57"/>
      <c r="O578" s="57"/>
      <c r="P578" s="57"/>
      <c r="Q578" s="57"/>
      <c r="R578" s="57"/>
      <c r="S578" s="57"/>
      <c r="U578" s="57"/>
      <c r="V578" s="57"/>
    </row>
    <row r="579" spans="1:22" x14ac:dyDescent="0.3">
      <c r="A579" s="50">
        <v>1773</v>
      </c>
      <c r="B579" s="51" t="s">
        <v>109</v>
      </c>
      <c r="C579" s="51" t="s">
        <v>95</v>
      </c>
      <c r="D579" s="51">
        <v>1</v>
      </c>
      <c r="E579" s="51">
        <v>1466</v>
      </c>
      <c r="G579" s="54">
        <v>2.0660260923038387</v>
      </c>
      <c r="H579" s="53">
        <f t="shared" si="19"/>
        <v>2.6858339199949905</v>
      </c>
      <c r="I579" s="52">
        <f t="shared" si="20"/>
        <v>3.6641663301432339</v>
      </c>
      <c r="J579" s="52"/>
      <c r="K579" s="52"/>
      <c r="L579" s="52"/>
      <c r="N579" s="57"/>
      <c r="O579" s="57"/>
      <c r="P579" s="57"/>
      <c r="Q579" s="57"/>
      <c r="R579" s="57"/>
      <c r="S579" s="57"/>
      <c r="U579" s="57"/>
      <c r="V579" s="57"/>
    </row>
    <row r="580" spans="1:22" x14ac:dyDescent="0.3">
      <c r="A580" s="50">
        <v>1774</v>
      </c>
      <c r="B580" s="51" t="s">
        <v>109</v>
      </c>
      <c r="C580" s="51" t="s">
        <v>95</v>
      </c>
      <c r="D580" s="51">
        <v>1</v>
      </c>
      <c r="E580" s="51">
        <v>1466</v>
      </c>
      <c r="G580" s="54">
        <v>2.1825305361568583</v>
      </c>
      <c r="H580" s="53">
        <f t="shared" si="19"/>
        <v>2.8372896970039161</v>
      </c>
      <c r="I580" s="52">
        <f t="shared" si="20"/>
        <v>3.8707908553941555</v>
      </c>
      <c r="J580" s="52"/>
      <c r="K580" s="52"/>
      <c r="L580" s="52"/>
      <c r="N580" s="57"/>
      <c r="O580" s="57"/>
      <c r="P580" s="57"/>
      <c r="Q580" s="57"/>
      <c r="R580" s="57"/>
      <c r="S580" s="57"/>
      <c r="U580" s="57"/>
      <c r="V580" s="57"/>
    </row>
    <row r="581" spans="1:22" x14ac:dyDescent="0.3">
      <c r="A581" s="50">
        <v>1775</v>
      </c>
      <c r="B581" s="51" t="s">
        <v>109</v>
      </c>
      <c r="C581" s="51" t="s">
        <v>95</v>
      </c>
      <c r="D581" s="51">
        <v>1</v>
      </c>
      <c r="E581" s="51">
        <v>1466</v>
      </c>
      <c r="G581" s="54">
        <v>2.0493670717688315</v>
      </c>
      <c r="H581" s="53">
        <f t="shared" si="19"/>
        <v>2.6641771932994809</v>
      </c>
      <c r="I581" s="52">
        <f t="shared" si="20"/>
        <v>3.6346210004085688</v>
      </c>
      <c r="J581" s="52"/>
      <c r="K581" s="52"/>
      <c r="L581" s="52"/>
      <c r="N581" s="57"/>
      <c r="O581" s="57"/>
      <c r="P581" s="57"/>
      <c r="Q581" s="57"/>
      <c r="R581" s="57"/>
      <c r="S581" s="57"/>
      <c r="U581" s="57"/>
      <c r="V581" s="57"/>
    </row>
    <row r="582" spans="1:22" x14ac:dyDescent="0.3">
      <c r="A582" s="50">
        <v>1776</v>
      </c>
      <c r="B582" s="51" t="s">
        <v>109</v>
      </c>
      <c r="C582" s="51" t="s">
        <v>95</v>
      </c>
      <c r="D582" s="51">
        <v>1</v>
      </c>
      <c r="E582" s="51">
        <v>1466</v>
      </c>
      <c r="G582" s="54">
        <v>1.71324288748515</v>
      </c>
      <c r="H582" s="53">
        <f t="shared" si="19"/>
        <v>2.2272157537306949</v>
      </c>
      <c r="I582" s="52">
        <f t="shared" si="20"/>
        <v>3.0384935248713436</v>
      </c>
      <c r="J582" s="52"/>
      <c r="K582" s="52"/>
      <c r="L582" s="52"/>
      <c r="N582" s="57"/>
      <c r="O582" s="57"/>
      <c r="P582" s="57"/>
      <c r="Q582" s="57"/>
      <c r="R582" s="57"/>
      <c r="S582" s="57"/>
      <c r="U582" s="57"/>
      <c r="V582" s="57"/>
    </row>
    <row r="583" spans="1:22" x14ac:dyDescent="0.3">
      <c r="A583" s="50">
        <v>1777</v>
      </c>
      <c r="B583" s="51" t="s">
        <v>109</v>
      </c>
      <c r="C583" s="51" t="s">
        <v>95</v>
      </c>
      <c r="D583" s="51">
        <v>1</v>
      </c>
      <c r="E583" s="51">
        <v>1466</v>
      </c>
      <c r="G583" s="54">
        <v>1.9097436148774096</v>
      </c>
      <c r="H583" s="53">
        <f t="shared" si="19"/>
        <v>2.4826666993406326</v>
      </c>
      <c r="I583" s="52">
        <f t="shared" si="20"/>
        <v>3.386994132797589</v>
      </c>
      <c r="J583" s="52"/>
      <c r="K583" s="52"/>
      <c r="L583" s="52"/>
      <c r="N583" s="57"/>
      <c r="O583" s="57"/>
      <c r="P583" s="57"/>
      <c r="Q583" s="57"/>
      <c r="R583" s="57"/>
      <c r="S583" s="57"/>
      <c r="U583" s="57"/>
      <c r="V583" s="57"/>
    </row>
    <row r="584" spans="1:22" x14ac:dyDescent="0.3">
      <c r="A584" s="50">
        <v>1778</v>
      </c>
      <c r="B584" s="51" t="s">
        <v>109</v>
      </c>
      <c r="C584" s="51" t="s">
        <v>95</v>
      </c>
      <c r="D584" s="51">
        <v>1</v>
      </c>
      <c r="E584" s="51">
        <v>1466</v>
      </c>
      <c r="G584" s="54">
        <v>1.872692060172725</v>
      </c>
      <c r="H584" s="53">
        <f t="shared" si="19"/>
        <v>2.4344996782245425</v>
      </c>
      <c r="I584" s="52">
        <f t="shared" si="20"/>
        <v>3.3212819621071521</v>
      </c>
      <c r="J584" s="52"/>
      <c r="K584" s="52"/>
      <c r="L584" s="52"/>
      <c r="N584" s="57"/>
      <c r="O584" s="57"/>
      <c r="P584" s="57"/>
      <c r="Q584" s="57"/>
      <c r="R584" s="57"/>
      <c r="S584" s="57"/>
      <c r="U584" s="57"/>
      <c r="V584" s="57"/>
    </row>
    <row r="585" spans="1:22" x14ac:dyDescent="0.3">
      <c r="A585" s="50">
        <v>1779</v>
      </c>
      <c r="B585" s="51" t="s">
        <v>109</v>
      </c>
      <c r="C585" s="51" t="s">
        <v>95</v>
      </c>
      <c r="D585" s="51">
        <v>1</v>
      </c>
      <c r="E585" s="51">
        <v>1466</v>
      </c>
      <c r="G585" s="54">
        <v>1.5266136778137573</v>
      </c>
      <c r="H585" s="53">
        <f t="shared" si="19"/>
        <v>1.9845977811578845</v>
      </c>
      <c r="I585" s="52">
        <f t="shared" si="20"/>
        <v>2.7075003835714662</v>
      </c>
      <c r="J585" s="52"/>
      <c r="K585" s="52"/>
      <c r="L585" s="52"/>
      <c r="N585" s="57"/>
      <c r="O585" s="57"/>
      <c r="P585" s="57"/>
      <c r="Q585" s="57"/>
      <c r="R585" s="57"/>
      <c r="S585" s="57"/>
      <c r="U585" s="57"/>
      <c r="V585" s="57"/>
    </row>
    <row r="586" spans="1:22" x14ac:dyDescent="0.3">
      <c r="A586" s="50">
        <v>1780</v>
      </c>
      <c r="B586" s="51" t="s">
        <v>109</v>
      </c>
      <c r="C586" s="51" t="s">
        <v>95</v>
      </c>
      <c r="D586" s="51">
        <v>1</v>
      </c>
      <c r="E586" s="51">
        <v>1466</v>
      </c>
      <c r="G586" s="54">
        <v>1.6056633927478259</v>
      </c>
      <c r="H586" s="53">
        <f t="shared" si="19"/>
        <v>2.0873624105721738</v>
      </c>
      <c r="I586" s="52">
        <f t="shared" si="20"/>
        <v>2.84769769518714</v>
      </c>
      <c r="J586" s="52"/>
      <c r="K586" s="52"/>
      <c r="L586" s="52"/>
      <c r="N586" s="57"/>
      <c r="O586" s="57"/>
      <c r="P586" s="57"/>
      <c r="Q586" s="57"/>
      <c r="R586" s="57"/>
      <c r="S586" s="57"/>
      <c r="U586" s="57"/>
      <c r="V586" s="57"/>
    </row>
    <row r="587" spans="1:22" x14ac:dyDescent="0.3">
      <c r="A587" s="50">
        <v>1781</v>
      </c>
      <c r="B587" s="51" t="s">
        <v>109</v>
      </c>
      <c r="C587" s="51" t="s">
        <v>95</v>
      </c>
      <c r="D587" s="51">
        <v>1</v>
      </c>
      <c r="E587" s="51">
        <v>1466</v>
      </c>
      <c r="G587" s="54">
        <v>2.03099942604304</v>
      </c>
      <c r="H587" s="53">
        <f t="shared" si="19"/>
        <v>2.640299253855952</v>
      </c>
      <c r="I587" s="52">
        <f t="shared" si="20"/>
        <v>3.6020453667884751</v>
      </c>
      <c r="J587" s="52"/>
      <c r="K587" s="52"/>
      <c r="L587" s="52"/>
      <c r="N587" s="57"/>
      <c r="O587" s="57"/>
      <c r="P587" s="57"/>
      <c r="Q587" s="57"/>
      <c r="R587" s="57"/>
      <c r="S587" s="57"/>
      <c r="U587" s="57"/>
      <c r="V587" s="57"/>
    </row>
    <row r="588" spans="1:22" x14ac:dyDescent="0.3">
      <c r="A588" s="50">
        <v>1782</v>
      </c>
      <c r="B588" s="51" t="s">
        <v>109</v>
      </c>
      <c r="C588" s="51" t="s">
        <v>95</v>
      </c>
      <c r="D588" s="51">
        <v>1</v>
      </c>
      <c r="E588" s="51">
        <v>1466</v>
      </c>
      <c r="G588" s="54">
        <v>2.1052284740804534</v>
      </c>
      <c r="H588" s="53">
        <f t="shared" si="19"/>
        <v>2.7367970163045894</v>
      </c>
      <c r="I588" s="52">
        <f t="shared" si="20"/>
        <v>3.7336930645355926</v>
      </c>
      <c r="J588" s="52"/>
      <c r="K588" s="52"/>
      <c r="L588" s="52"/>
      <c r="N588" s="57"/>
      <c r="O588" s="57"/>
      <c r="P588" s="57"/>
      <c r="Q588" s="57"/>
      <c r="R588" s="57"/>
      <c r="S588" s="57"/>
      <c r="U588" s="57"/>
      <c r="V588" s="57"/>
    </row>
    <row r="589" spans="1:22" x14ac:dyDescent="0.3">
      <c r="A589" s="50">
        <v>1783</v>
      </c>
      <c r="B589" s="51" t="s">
        <v>109</v>
      </c>
      <c r="C589" s="51" t="s">
        <v>95</v>
      </c>
      <c r="D589" s="51">
        <v>1</v>
      </c>
      <c r="E589" s="51">
        <v>1466</v>
      </c>
      <c r="G589" s="54">
        <v>2.2629629625709713</v>
      </c>
      <c r="H589" s="53">
        <f t="shared" si="19"/>
        <v>2.9418518513422627</v>
      </c>
      <c r="I589" s="52">
        <f t="shared" si="20"/>
        <v>4.0134404520358293</v>
      </c>
      <c r="J589" s="52"/>
      <c r="K589" s="52"/>
      <c r="L589" s="52"/>
      <c r="N589" s="57"/>
      <c r="O589" s="57"/>
      <c r="P589" s="57"/>
      <c r="Q589" s="57"/>
      <c r="R589" s="57"/>
      <c r="S589" s="57"/>
      <c r="U589" s="57"/>
      <c r="V589" s="57"/>
    </row>
    <row r="590" spans="1:22" x14ac:dyDescent="0.3">
      <c r="A590" s="50">
        <v>1784</v>
      </c>
      <c r="B590" s="51" t="s">
        <v>109</v>
      </c>
      <c r="C590" s="51" t="s">
        <v>95</v>
      </c>
      <c r="D590" s="51">
        <v>1</v>
      </c>
      <c r="E590" s="51">
        <v>1466</v>
      </c>
      <c r="G590" s="54">
        <v>1.9810044221587195</v>
      </c>
      <c r="H590" s="53">
        <f t="shared" si="19"/>
        <v>2.5753057488063353</v>
      </c>
      <c r="I590" s="52">
        <f t="shared" si="20"/>
        <v>3.5133775563524359</v>
      </c>
      <c r="J590" s="52"/>
      <c r="K590" s="52"/>
      <c r="L590" s="52"/>
      <c r="N590" s="57"/>
      <c r="O590" s="57"/>
      <c r="P590" s="57"/>
      <c r="Q590" s="57"/>
      <c r="R590" s="57"/>
      <c r="S590" s="57"/>
      <c r="U590" s="57"/>
      <c r="V590" s="57"/>
    </row>
    <row r="591" spans="1:22" x14ac:dyDescent="0.3">
      <c r="A591" s="50">
        <v>1785</v>
      </c>
      <c r="B591" s="51" t="s">
        <v>109</v>
      </c>
      <c r="C591" s="51" t="s">
        <v>95</v>
      </c>
      <c r="D591" s="51">
        <v>1</v>
      </c>
      <c r="E591" s="51">
        <v>1466</v>
      </c>
      <c r="G591" s="54">
        <v>1.7144940113976825</v>
      </c>
      <c r="H591" s="53">
        <f t="shared" si="19"/>
        <v>2.2288422148169875</v>
      </c>
      <c r="I591" s="52">
        <f t="shared" si="20"/>
        <v>3.0407124349481416</v>
      </c>
      <c r="J591" s="52"/>
      <c r="K591" s="52"/>
      <c r="L591" s="52"/>
      <c r="N591" s="57"/>
      <c r="O591" s="57"/>
      <c r="P591" s="57"/>
      <c r="Q591" s="57"/>
      <c r="R591" s="57"/>
      <c r="S591" s="57"/>
      <c r="U591" s="57"/>
      <c r="V591" s="57"/>
    </row>
    <row r="592" spans="1:22" x14ac:dyDescent="0.3">
      <c r="A592" s="50">
        <v>1786</v>
      </c>
      <c r="B592" s="51" t="s">
        <v>109</v>
      </c>
      <c r="C592" s="51" t="s">
        <v>95</v>
      </c>
      <c r="D592" s="51">
        <v>1</v>
      </c>
      <c r="E592" s="51">
        <v>1466</v>
      </c>
      <c r="G592" s="54">
        <v>1.3620705429021622</v>
      </c>
      <c r="H592" s="53">
        <f t="shared" si="19"/>
        <v>1.7706917057728109</v>
      </c>
      <c r="I592" s="52">
        <f t="shared" si="20"/>
        <v>2.4156776340693189</v>
      </c>
      <c r="J592" s="52"/>
      <c r="K592" s="52"/>
      <c r="L592" s="52"/>
      <c r="N592" s="57"/>
      <c r="O592" s="57"/>
      <c r="P592" s="57"/>
      <c r="Q592" s="57"/>
      <c r="R592" s="57"/>
      <c r="S592" s="57"/>
      <c r="U592" s="57"/>
      <c r="V592" s="57"/>
    </row>
    <row r="593" spans="1:22" x14ac:dyDescent="0.3">
      <c r="A593" s="50">
        <v>1787</v>
      </c>
      <c r="B593" s="51" t="s">
        <v>109</v>
      </c>
      <c r="C593" s="51" t="s">
        <v>95</v>
      </c>
      <c r="D593" s="51">
        <v>1</v>
      </c>
      <c r="E593" s="51">
        <v>1466</v>
      </c>
      <c r="G593" s="54">
        <v>1.6793251226522348</v>
      </c>
      <c r="H593" s="53">
        <f t="shared" si="19"/>
        <v>2.1831226594479052</v>
      </c>
      <c r="I593" s="52">
        <f t="shared" si="20"/>
        <v>2.9783392352631721</v>
      </c>
      <c r="J593" s="52"/>
      <c r="K593" s="52"/>
      <c r="L593" s="52"/>
      <c r="N593" s="57"/>
      <c r="O593" s="57"/>
      <c r="P593" s="57"/>
      <c r="Q593" s="57"/>
      <c r="R593" s="57"/>
      <c r="S593" s="57"/>
      <c r="U593" s="57"/>
      <c r="V593" s="57"/>
    </row>
    <row r="594" spans="1:22" x14ac:dyDescent="0.3">
      <c r="A594" s="50">
        <v>1788</v>
      </c>
      <c r="B594" s="51" t="s">
        <v>109</v>
      </c>
      <c r="C594" s="51" t="s">
        <v>95</v>
      </c>
      <c r="D594" s="51">
        <v>1</v>
      </c>
      <c r="E594" s="51">
        <v>1466</v>
      </c>
      <c r="G594" s="54">
        <v>1.7579001497314095</v>
      </c>
      <c r="H594" s="53">
        <f t="shared" si="19"/>
        <v>2.2852701946508325</v>
      </c>
      <c r="I594" s="52">
        <f t="shared" si="20"/>
        <v>3.1176946721020911</v>
      </c>
      <c r="J594" s="52"/>
      <c r="K594" s="52"/>
      <c r="L594" s="52"/>
      <c r="N594" s="57"/>
      <c r="O594" s="57"/>
      <c r="P594" s="57"/>
      <c r="Q594" s="57"/>
      <c r="R594" s="57"/>
      <c r="S594" s="57"/>
      <c r="U594" s="57"/>
      <c r="V594" s="57"/>
    </row>
    <row r="595" spans="1:22" x14ac:dyDescent="0.3">
      <c r="A595" s="50">
        <v>1789</v>
      </c>
      <c r="B595" s="51" t="s">
        <v>109</v>
      </c>
      <c r="C595" s="51" t="s">
        <v>95</v>
      </c>
      <c r="D595" s="51">
        <v>1</v>
      </c>
      <c r="E595" s="51">
        <v>1466</v>
      </c>
      <c r="G595" s="54">
        <v>1.9640722570221758</v>
      </c>
      <c r="H595" s="53">
        <f t="shared" si="19"/>
        <v>2.5532939341288285</v>
      </c>
      <c r="I595" s="52">
        <f t="shared" si="20"/>
        <v>3.4833477955372829</v>
      </c>
      <c r="J595" s="52"/>
      <c r="K595" s="52"/>
      <c r="L595" s="52"/>
      <c r="N595" s="57"/>
      <c r="O595" s="57"/>
      <c r="P595" s="57"/>
      <c r="Q595" s="57"/>
      <c r="R595" s="57"/>
      <c r="S595" s="57"/>
      <c r="U595" s="57"/>
      <c r="V595" s="57"/>
    </row>
    <row r="596" spans="1:22" x14ac:dyDescent="0.3">
      <c r="A596" s="50">
        <v>1790</v>
      </c>
      <c r="B596" s="51" t="s">
        <v>109</v>
      </c>
      <c r="C596" s="51" t="s">
        <v>95</v>
      </c>
      <c r="D596" s="51">
        <v>1</v>
      </c>
      <c r="E596" s="51">
        <v>1466</v>
      </c>
      <c r="G596" s="54">
        <v>2.1337308067351248</v>
      </c>
      <c r="H596" s="53">
        <f t="shared" si="19"/>
        <v>2.7738500487556625</v>
      </c>
      <c r="I596" s="52">
        <f t="shared" si="20"/>
        <v>3.7842429041687073</v>
      </c>
      <c r="J596" s="52"/>
      <c r="K596" s="52"/>
      <c r="L596" s="52"/>
      <c r="N596" s="57"/>
      <c r="O596" s="57"/>
      <c r="P596" s="57"/>
      <c r="Q596" s="57"/>
      <c r="R596" s="57"/>
      <c r="S596" s="57"/>
      <c r="U596" s="57"/>
      <c r="V596" s="57"/>
    </row>
    <row r="597" spans="1:22" x14ac:dyDescent="0.3">
      <c r="A597" s="50">
        <v>1791</v>
      </c>
      <c r="B597" s="51" t="s">
        <v>109</v>
      </c>
      <c r="C597" s="51" t="s">
        <v>95</v>
      </c>
      <c r="D597" s="51">
        <v>1</v>
      </c>
      <c r="E597" s="51">
        <v>1466</v>
      </c>
      <c r="G597" s="54">
        <v>1.8810347041703013</v>
      </c>
      <c r="H597" s="53">
        <f t="shared" si="19"/>
        <v>2.4453451154213917</v>
      </c>
      <c r="I597" s="52">
        <f t="shared" si="20"/>
        <v>3.3360779200837536</v>
      </c>
      <c r="J597" s="52"/>
      <c r="K597" s="52"/>
      <c r="L597" s="52"/>
      <c r="N597" s="57"/>
      <c r="O597" s="57"/>
      <c r="P597" s="57"/>
      <c r="Q597" s="57"/>
      <c r="R597" s="57"/>
      <c r="S597" s="57"/>
      <c r="U597" s="57"/>
      <c r="V597" s="57"/>
    </row>
    <row r="598" spans="1:22" x14ac:dyDescent="0.3">
      <c r="A598" s="50">
        <v>1792</v>
      </c>
      <c r="B598" s="51" t="s">
        <v>109</v>
      </c>
      <c r="C598" s="51" t="s">
        <v>95</v>
      </c>
      <c r="D598" s="51">
        <v>1</v>
      </c>
      <c r="E598" s="51">
        <v>1466</v>
      </c>
      <c r="G598" s="54">
        <v>1.8307798067583754</v>
      </c>
      <c r="H598" s="53">
        <f t="shared" si="19"/>
        <v>2.3800137487858879</v>
      </c>
      <c r="I598" s="52">
        <f t="shared" si="20"/>
        <v>3.2469491797897514</v>
      </c>
      <c r="J598" s="52"/>
      <c r="K598" s="52"/>
      <c r="L598" s="52"/>
      <c r="O598" s="57"/>
      <c r="P598" s="57"/>
      <c r="Q598" s="57"/>
      <c r="R598" s="57"/>
      <c r="U598" s="57"/>
      <c r="V598" s="57"/>
    </row>
    <row r="599" spans="1:22" x14ac:dyDescent="0.3">
      <c r="A599" s="50">
        <v>1793</v>
      </c>
      <c r="B599" s="51" t="s">
        <v>109</v>
      </c>
      <c r="C599" s="51" t="s">
        <v>95</v>
      </c>
      <c r="D599" s="51">
        <v>1</v>
      </c>
      <c r="E599" s="51">
        <v>1466</v>
      </c>
      <c r="G599" s="54">
        <v>2.0168966133030963</v>
      </c>
      <c r="H599" s="53">
        <f t="shared" si="19"/>
        <v>2.6219655972940252</v>
      </c>
      <c r="I599" s="52">
        <f t="shared" si="20"/>
        <v>3.5770335570177698</v>
      </c>
      <c r="J599" s="52"/>
      <c r="K599" s="52"/>
      <c r="L599" s="52"/>
      <c r="O599" s="57"/>
      <c r="P599" s="57"/>
      <c r="Q599" s="57"/>
      <c r="R599" s="57"/>
      <c r="U599" s="57"/>
      <c r="V599" s="57"/>
    </row>
    <row r="600" spans="1:22" x14ac:dyDescent="0.3">
      <c r="A600" s="50">
        <v>1794</v>
      </c>
      <c r="B600" s="51" t="s">
        <v>109</v>
      </c>
      <c r="C600" s="51" t="s">
        <v>95</v>
      </c>
      <c r="D600" s="51">
        <v>1</v>
      </c>
      <c r="E600" s="51">
        <v>1466</v>
      </c>
      <c r="G600" s="54">
        <v>2.0396250664324285</v>
      </c>
      <c r="H600" s="53">
        <f t="shared" si="19"/>
        <v>2.6515125863621569</v>
      </c>
      <c r="I600" s="52">
        <f t="shared" si="20"/>
        <v>3.617343228324907</v>
      </c>
      <c r="J600" s="52"/>
      <c r="K600" s="52"/>
      <c r="L600" s="52"/>
      <c r="O600" s="57"/>
      <c r="P600" s="57"/>
      <c r="Q600" s="57"/>
      <c r="R600" s="57"/>
      <c r="U600" s="57"/>
      <c r="V600" s="57"/>
    </row>
    <row r="601" spans="1:22" x14ac:dyDescent="0.3">
      <c r="A601" s="50">
        <v>1795</v>
      </c>
      <c r="B601" s="51" t="s">
        <v>109</v>
      </c>
      <c r="C601" s="51" t="s">
        <v>95</v>
      </c>
      <c r="D601" s="51">
        <v>1</v>
      </c>
      <c r="E601" s="51">
        <v>1466</v>
      </c>
      <c r="G601" s="54">
        <v>3.047885282070109</v>
      </c>
      <c r="H601" s="53">
        <f t="shared" si="19"/>
        <v>3.962250866691142</v>
      </c>
      <c r="I601" s="52">
        <f t="shared" si="20"/>
        <v>5.4055264211338905</v>
      </c>
      <c r="J601" s="52"/>
      <c r="K601" s="52"/>
      <c r="L601" s="52"/>
      <c r="O601" s="57"/>
      <c r="P601" s="57"/>
      <c r="Q601" s="57"/>
      <c r="R601" s="57"/>
      <c r="V601" s="57"/>
    </row>
    <row r="602" spans="1:22" x14ac:dyDescent="0.3">
      <c r="A602" s="50">
        <v>1796</v>
      </c>
      <c r="B602" s="51" t="s">
        <v>109</v>
      </c>
      <c r="C602" s="51" t="s">
        <v>95</v>
      </c>
      <c r="D602" s="51">
        <v>1</v>
      </c>
      <c r="E602" s="51">
        <v>1466</v>
      </c>
      <c r="G602" s="54">
        <v>2.9007316550028239</v>
      </c>
      <c r="H602" s="53">
        <f t="shared" si="19"/>
        <v>3.7709511515036711</v>
      </c>
      <c r="I602" s="52">
        <f t="shared" si="20"/>
        <v>5.1445445450254716</v>
      </c>
      <c r="J602" s="52"/>
      <c r="K602" s="52"/>
      <c r="L602" s="52"/>
      <c r="O602" s="57"/>
      <c r="P602" s="57"/>
      <c r="Q602" s="57"/>
      <c r="R602" s="57"/>
      <c r="V602" s="57"/>
    </row>
    <row r="603" spans="1:22" x14ac:dyDescent="0.3">
      <c r="A603" s="50">
        <v>1797</v>
      </c>
      <c r="B603" s="51" t="s">
        <v>109</v>
      </c>
      <c r="C603" s="51" t="s">
        <v>95</v>
      </c>
      <c r="D603" s="51">
        <v>1</v>
      </c>
      <c r="E603" s="51">
        <v>1466</v>
      </c>
      <c r="G603" s="54">
        <v>2.2652179965021699</v>
      </c>
      <c r="H603" s="53">
        <f t="shared" si="19"/>
        <v>2.9447833954528209</v>
      </c>
      <c r="I603" s="52">
        <f t="shared" si="20"/>
        <v>4.0174398300857037</v>
      </c>
      <c r="J603" s="52"/>
      <c r="K603" s="52"/>
      <c r="L603" s="52"/>
    </row>
    <row r="604" spans="1:22" x14ac:dyDescent="0.3">
      <c r="A604" s="50">
        <v>1798</v>
      </c>
      <c r="B604" s="51" t="s">
        <v>109</v>
      </c>
      <c r="C604" s="51" t="s">
        <v>95</v>
      </c>
      <c r="D604" s="51">
        <v>1</v>
      </c>
      <c r="E604" s="51">
        <v>1466</v>
      </c>
      <c r="G604" s="54">
        <v>2.2487038869697957</v>
      </c>
      <c r="H604" s="53">
        <f t="shared" si="19"/>
        <v>2.9233150530607346</v>
      </c>
      <c r="I604" s="52">
        <f t="shared" si="20"/>
        <v>3.9881515048577549</v>
      </c>
      <c r="J604" s="52"/>
      <c r="K604" s="52"/>
      <c r="L604" s="52"/>
    </row>
    <row r="605" spans="1:22" x14ac:dyDescent="0.3">
      <c r="A605" s="50">
        <v>1799</v>
      </c>
      <c r="B605" s="51" t="s">
        <v>109</v>
      </c>
      <c r="C605" s="51" t="s">
        <v>95</v>
      </c>
      <c r="D605" s="51">
        <v>1</v>
      </c>
      <c r="E605" s="51">
        <v>1466</v>
      </c>
      <c r="G605" s="54">
        <v>2.8573767967234653</v>
      </c>
      <c r="H605" s="53">
        <f t="shared" si="19"/>
        <v>3.7145898357405049</v>
      </c>
      <c r="I605" s="52">
        <f t="shared" si="20"/>
        <v>5.0676532547619439</v>
      </c>
      <c r="J605" s="52"/>
      <c r="K605" s="52"/>
      <c r="L605" s="52"/>
    </row>
    <row r="606" spans="1:22" x14ac:dyDescent="0.3">
      <c r="A606" s="50">
        <v>1800</v>
      </c>
      <c r="B606" s="51" t="s">
        <v>109</v>
      </c>
      <c r="C606" s="51" t="s">
        <v>95</v>
      </c>
      <c r="D606" s="51">
        <v>1</v>
      </c>
      <c r="E606" s="51">
        <v>1466</v>
      </c>
      <c r="G606" s="54">
        <v>4.8466076179671056</v>
      </c>
      <c r="H606" s="53">
        <f t="shared" si="19"/>
        <v>6.3005899033572375</v>
      </c>
      <c r="I606" s="52"/>
      <c r="J606" s="52"/>
      <c r="K606" s="52"/>
      <c r="L606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Full Table</vt:lpstr>
      <vt:lpstr>MCC Africa kcal per d</vt:lpstr>
      <vt:lpstr>RAC Africa kcal per d</vt:lpstr>
      <vt:lpstr>MCC Euro kcal per d</vt:lpstr>
      <vt:lpstr>RAC Euro kcal per d</vt:lpstr>
      <vt:lpstr>English Kcal per d </vt:lpstr>
      <vt:lpstr>Comp. food prices GB-WestAfrica</vt:lpstr>
      <vt:lpstr>Figure 6 EREH paper</vt:lpstr>
      <vt:lpstr>Figure 7 EREH paper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Dalrymple-Smith, Angus</dc:creator>
  <cp:lastModifiedBy>Frankema, Ewout</cp:lastModifiedBy>
  <dcterms:created xsi:type="dcterms:W3CDTF">2015-05-25T16:57:14Z</dcterms:created>
  <dcterms:modified xsi:type="dcterms:W3CDTF">2018-03-09T16:33:08Z</dcterms:modified>
</cp:coreProperties>
</file>